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cc2013-my.sharepoint.com/personal/mlf_henselphelps_com/Documents/Desktop/"/>
    </mc:Choice>
  </mc:AlternateContent>
  <xr:revisionPtr revIDLastSave="0" documentId="8_{E255E029-81D9-49E5-BA87-893FE78883DB}" xr6:coauthVersionLast="47" xr6:coauthVersionMax="47" xr10:uidLastSave="{00000000-0000-0000-0000-000000000000}"/>
  <bookViews>
    <workbookView xWindow="-28920" yWindow="30" windowWidth="29040" windowHeight="15840" xr2:uid="{BF2ABB0B-E384-4F42-9841-8C3F43407B18}"/>
  </bookViews>
  <sheets>
    <sheet name="Tab A (2)" sheetId="1" r:id="rId1"/>
    <sheet name="Tab B (2)" sheetId="2" r:id="rId2"/>
    <sheet name="Tab C (2)" sheetId="3" r:id="rId3"/>
  </sheets>
  <definedNames>
    <definedName name="_xlnm.Print_Area" localSheetId="0">'Tab A (2)'!$B$6:$H$99</definedName>
    <definedName name="_xlnm.Print_Titles" localSheetId="0">'Tab A (2)'!$1:$8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6" i="3"/>
  <c r="E4" i="3"/>
  <c r="C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51" i="2" s="1"/>
  <c r="D52" i="2" s="1"/>
  <c r="G4" i="2"/>
  <c r="H100" i="1"/>
  <c r="H99" i="1"/>
  <c r="G98" i="1"/>
  <c r="H98" i="1" s="1"/>
  <c r="E98" i="1"/>
  <c r="G95" i="1"/>
  <c r="H95" i="1" s="1"/>
  <c r="E95" i="1"/>
  <c r="G91" i="1"/>
  <c r="H91" i="1" s="1"/>
  <c r="E91" i="1"/>
  <c r="G88" i="1"/>
  <c r="H88" i="1" s="1"/>
  <c r="E88" i="1"/>
  <c r="G79" i="1"/>
  <c r="H79" i="1" s="1"/>
  <c r="E79" i="1"/>
  <c r="G76" i="1"/>
  <c r="H76" i="1" s="1"/>
  <c r="E76" i="1"/>
  <c r="H71" i="1"/>
  <c r="G71" i="1"/>
  <c r="E71" i="1"/>
  <c r="H66" i="1"/>
  <c r="G66" i="1"/>
  <c r="E66" i="1"/>
  <c r="G63" i="1"/>
  <c r="E63" i="1"/>
  <c r="H63" i="1" s="1"/>
  <c r="G60" i="1"/>
  <c r="H60" i="1" s="1"/>
  <c r="E60" i="1"/>
  <c r="H56" i="1"/>
  <c r="G56" i="1"/>
  <c r="E56" i="1"/>
  <c r="H48" i="1"/>
  <c r="G48" i="1"/>
  <c r="E48" i="1"/>
  <c r="H44" i="1"/>
  <c r="G44" i="1"/>
  <c r="E44" i="1"/>
  <c r="G35" i="1"/>
  <c r="H35" i="1" s="1"/>
  <c r="E35" i="1"/>
  <c r="H28" i="1"/>
  <c r="G28" i="1"/>
  <c r="E28" i="1"/>
  <c r="H25" i="1"/>
  <c r="G25" i="1"/>
  <c r="E25" i="1"/>
  <c r="H20" i="1"/>
  <c r="G20" i="1"/>
  <c r="G81" i="1" s="1"/>
  <c r="E20" i="1"/>
  <c r="E81" i="1" s="1"/>
  <c r="G4" i="1"/>
  <c r="F16" i="3" l="1"/>
  <c r="F20" i="3" s="1"/>
  <c r="F17" i="3"/>
  <c r="G18" i="3"/>
  <c r="G20" i="3" s="1"/>
  <c r="G21" i="3" s="1"/>
  <c r="G23" i="3" s="1"/>
  <c r="G25" i="3" s="1"/>
  <c r="G27" i="3" s="1"/>
  <c r="G19" i="3"/>
</calcChain>
</file>

<file path=xl/sharedStrings.xml><?xml version="1.0" encoding="utf-8"?>
<sst xmlns="http://schemas.openxmlformats.org/spreadsheetml/2006/main" count="351" uniqueCount="188">
  <si>
    <t>Financial Status Report</t>
  </si>
  <si>
    <t>School / Project Manager:</t>
  </si>
  <si>
    <t>Date:</t>
  </si>
  <si>
    <t>Column A</t>
  </si>
  <si>
    <t>Column B</t>
  </si>
  <si>
    <t>Column C</t>
  </si>
  <si>
    <t>Column D</t>
  </si>
  <si>
    <t>Column E</t>
  </si>
  <si>
    <t>Column F</t>
  </si>
  <si>
    <t>Column G</t>
  </si>
  <si>
    <t>Cost</t>
  </si>
  <si>
    <t>Gain or</t>
  </si>
  <si>
    <t>Control #</t>
  </si>
  <si>
    <t>Description</t>
  </si>
  <si>
    <t>GMP Estimate</t>
  </si>
  <si>
    <t>GMP Proposal</t>
  </si>
  <si>
    <t>(Loss)</t>
  </si>
  <si>
    <t>Division 2</t>
  </si>
  <si>
    <t xml:space="preserve"> </t>
  </si>
  <si>
    <t>0230000</t>
  </si>
  <si>
    <t>Demo Earthwork</t>
  </si>
  <si>
    <t>0201200</t>
  </si>
  <si>
    <t>Micropiles</t>
  </si>
  <si>
    <t>0202300</t>
  </si>
  <si>
    <t>RCC Select Demolition</t>
  </si>
  <si>
    <t>0221000</t>
  </si>
  <si>
    <t>Site Concrete and Paving</t>
  </si>
  <si>
    <t>0221100</t>
  </si>
  <si>
    <t>Asphalt and Striping</t>
  </si>
  <si>
    <t>0221200</t>
  </si>
  <si>
    <t>RCC Sitework</t>
  </si>
  <si>
    <t>0241100</t>
  </si>
  <si>
    <t>Drilled Shafts</t>
  </si>
  <si>
    <t>0277000</t>
  </si>
  <si>
    <t>Site Concrete</t>
  </si>
  <si>
    <t>0291000</t>
  </si>
  <si>
    <t>Landscaping</t>
  </si>
  <si>
    <t>0204200</t>
  </si>
  <si>
    <t>Fiber Duct Bank</t>
  </si>
  <si>
    <t>Subtotal</t>
  </si>
  <si>
    <t>Division 3</t>
  </si>
  <si>
    <t>0301000</t>
  </si>
  <si>
    <t>Hensel Phelps Self Perform Concrete</t>
  </si>
  <si>
    <t>0300100</t>
  </si>
  <si>
    <t>Structural Concrete &amp; Formwork</t>
  </si>
  <si>
    <t>0300200</t>
  </si>
  <si>
    <t>Reinforcing</t>
  </si>
  <si>
    <t>Division 4</t>
  </si>
  <si>
    <t>0402100</t>
  </si>
  <si>
    <t>Masonry</t>
  </si>
  <si>
    <t>Division 5</t>
  </si>
  <si>
    <t>0503100</t>
  </si>
  <si>
    <t>Miscellaneous Steel</t>
  </si>
  <si>
    <t>0505100</t>
  </si>
  <si>
    <t>Structural Steel</t>
  </si>
  <si>
    <t>0505105</t>
  </si>
  <si>
    <t>Cranes for Steel</t>
  </si>
  <si>
    <t>0552200</t>
  </si>
  <si>
    <t>Miscellaneous Metals</t>
  </si>
  <si>
    <t>0505200</t>
  </si>
  <si>
    <t>Metal Stud Framing</t>
  </si>
  <si>
    <t>Division 7</t>
  </si>
  <si>
    <t>0701100</t>
  </si>
  <si>
    <t>Metal Panels</t>
  </si>
  <si>
    <t>0741000</t>
  </si>
  <si>
    <t>Specialty Metals</t>
  </si>
  <si>
    <t>0751000</t>
  </si>
  <si>
    <t>Roofing</t>
  </si>
  <si>
    <t>0781000</t>
  </si>
  <si>
    <t>Applied Fireproofing</t>
  </si>
  <si>
    <t>0792000</t>
  </si>
  <si>
    <t>Caulking</t>
  </si>
  <si>
    <t>0792100</t>
  </si>
  <si>
    <t>Fire Caulking</t>
  </si>
  <si>
    <t>0796100</t>
  </si>
  <si>
    <t>Joint Sealants and Coatings (Expansion Joints)</t>
  </si>
  <si>
    <t>Division 8</t>
  </si>
  <si>
    <t>0811000</t>
  </si>
  <si>
    <t>Doors, Frames, and Hardware</t>
  </si>
  <si>
    <t>0880000</t>
  </si>
  <si>
    <t>Curtain Wall</t>
  </si>
  <si>
    <t>Division 9</t>
  </si>
  <si>
    <t>0903200</t>
  </si>
  <si>
    <t>Ceramic Tile</t>
  </si>
  <si>
    <t>0904100</t>
  </si>
  <si>
    <t>Painting</t>
  </si>
  <si>
    <t>0905100</t>
  </si>
  <si>
    <t>Polished Concrete</t>
  </si>
  <si>
    <t>0905110</t>
  </si>
  <si>
    <t>Epoxy Flooring</t>
  </si>
  <si>
    <t>0905200</t>
  </si>
  <si>
    <t>Acoustical Ceiling Systems</t>
  </si>
  <si>
    <t>0905300</t>
  </si>
  <si>
    <t>RCC Terrazzo</t>
  </si>
  <si>
    <t>Division 10</t>
  </si>
  <si>
    <t>Partitions and Accessories</t>
  </si>
  <si>
    <t>1010100</t>
  </si>
  <si>
    <t>Building Signage</t>
  </si>
  <si>
    <t>Division 12</t>
  </si>
  <si>
    <t>1248100</t>
  </si>
  <si>
    <t>Entrance Floor Mats &amp; Frames</t>
  </si>
  <si>
    <t>Division 13</t>
  </si>
  <si>
    <t>1305101</t>
  </si>
  <si>
    <t>SCADA</t>
  </si>
  <si>
    <t>Division 15</t>
  </si>
  <si>
    <t>1500100</t>
  </si>
  <si>
    <t>Mechanical Systems</t>
  </si>
  <si>
    <t>1500500</t>
  </si>
  <si>
    <t>Plumbing</t>
  </si>
  <si>
    <t>1530000</t>
  </si>
  <si>
    <t>Fire Protection</t>
  </si>
  <si>
    <t>Division 16</t>
  </si>
  <si>
    <t>1600100</t>
  </si>
  <si>
    <t>Electrical</t>
  </si>
  <si>
    <t>1604100</t>
  </si>
  <si>
    <t>Primary Power</t>
  </si>
  <si>
    <t>Misc. Items</t>
  </si>
  <si>
    <t>1800100</t>
  </si>
  <si>
    <t>Mock Ups</t>
  </si>
  <si>
    <t>COW</t>
  </si>
  <si>
    <t>Cost of the Work</t>
  </si>
  <si>
    <t>Allowances</t>
  </si>
  <si>
    <t>1</t>
  </si>
  <si>
    <t>Site Concrete Material Escalation</t>
  </si>
  <si>
    <t>2</t>
  </si>
  <si>
    <t>IT Systems Allowance</t>
  </si>
  <si>
    <t>3</t>
  </si>
  <si>
    <t>Building Specialties and Millwork</t>
  </si>
  <si>
    <t>4</t>
  </si>
  <si>
    <t>Paving Rehabilition at West Economy Lot</t>
  </si>
  <si>
    <t>5</t>
  </si>
  <si>
    <t>Rental Car Center Art Wall</t>
  </si>
  <si>
    <t>General Requirements</t>
  </si>
  <si>
    <t>GR</t>
  </si>
  <si>
    <t>Contingency &amp; Reserves</t>
  </si>
  <si>
    <t>CCONT</t>
  </si>
  <si>
    <t>Contractor Contingency</t>
  </si>
  <si>
    <t>OCONT</t>
  </si>
  <si>
    <t>Owner Contingency</t>
  </si>
  <si>
    <t>General Conditions</t>
  </si>
  <si>
    <t>GC</t>
  </si>
  <si>
    <t>Percent Purchased:</t>
  </si>
  <si>
    <r>
      <t>Percent Gain/</t>
    </r>
    <r>
      <rPr>
        <b/>
        <sz val="10"/>
        <color indexed="10"/>
        <rFont val="Arial"/>
        <family val="2"/>
      </rPr>
      <t>(Loss):</t>
    </r>
  </si>
  <si>
    <t>Contingency Report</t>
  </si>
  <si>
    <t>CMAR Contingency</t>
  </si>
  <si>
    <t>Design Completion</t>
  </si>
  <si>
    <t>Escalation Contingency</t>
  </si>
  <si>
    <t>Cost of Work</t>
  </si>
  <si>
    <t>%</t>
  </si>
  <si>
    <t>Value</t>
  </si>
  <si>
    <t>-</t>
  </si>
  <si>
    <t>GMP Summary</t>
  </si>
  <si>
    <t>Project Number:</t>
  </si>
  <si>
    <t>AV101</t>
  </si>
  <si>
    <t>Project Title:</t>
  </si>
  <si>
    <t>Sky Train Stage 2</t>
  </si>
  <si>
    <t>CONSTRUCTION SERVICES</t>
  </si>
  <si>
    <t>AMOUNT</t>
  </si>
  <si>
    <t>DIRECT COSTS</t>
  </si>
  <si>
    <t>A.</t>
  </si>
  <si>
    <t>Cost of Construction (Labor, Materials, Equipment)</t>
  </si>
  <si>
    <t>B.</t>
  </si>
  <si>
    <t>C.</t>
  </si>
  <si>
    <t>CMAR's Contingency</t>
  </si>
  <si>
    <t>D.</t>
  </si>
  <si>
    <t>SUBTOTAL DIRECT COSTS</t>
  </si>
  <si>
    <t>INDIRECT COSTS</t>
  </si>
  <si>
    <t>CALCULATED RATE</t>
  </si>
  <si>
    <t>E.</t>
  </si>
  <si>
    <t>General Conditions (Excluding General Requirements, Bonds, and Insurance)</t>
  </si>
  <si>
    <t>F.</t>
  </si>
  <si>
    <t>G.</t>
  </si>
  <si>
    <t>Payment and Performance Bond</t>
  </si>
  <si>
    <t>H.</t>
  </si>
  <si>
    <t>Insurance</t>
  </si>
  <si>
    <t>I.</t>
  </si>
  <si>
    <t>SUBTOTAL GENERAL CONDITIONS COSTS</t>
  </si>
  <si>
    <t>J.</t>
  </si>
  <si>
    <t>SUBTOTAL DIRECT AND INDIRECT COSTS</t>
  </si>
  <si>
    <t>K.</t>
  </si>
  <si>
    <t>Construction Fee (Overhead &amp; Profit)</t>
  </si>
  <si>
    <t>L.</t>
  </si>
  <si>
    <t>SUBTOTAL DIRECT AND INDIRECT COSTS (INCLUDING FEE)</t>
  </si>
  <si>
    <t>M.</t>
  </si>
  <si>
    <t>Transaction Privilege Tax</t>
  </si>
  <si>
    <t>N. GMP (Minus Owner's Contingency)</t>
  </si>
  <si>
    <t>O. Owner's Contingency</t>
  </si>
  <si>
    <t>P. Contract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</si>
</sst>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 wrapText="1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left"/>
    </xf>
    <xf numFmtId="0" fontId="6" fillId="0" borderId="3" xfId="0" applyFont="1" applyBorder="1"/>
    <xf numFmtId="0" fontId="6" fillId="0" borderId="0" xfId="0" quotePrefix="1" applyFont="1" applyAlignment="1">
      <alignment horizontal="right"/>
    </xf>
    <xf numFmtId="0" fontId="7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Continuous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8" fillId="0" borderId="12" xfId="0" applyFont="1" applyBorder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6" fillId="4" borderId="20" xfId="0" applyNumberFormat="1" applyFont="1" applyFill="1" applyBorder="1" applyAlignment="1">
      <alignment horizontal="center"/>
    </xf>
    <xf numFmtId="0" fontId="6" fillId="4" borderId="21" xfId="0" applyFont="1" applyFill="1" applyBorder="1"/>
    <xf numFmtId="38" fontId="7" fillId="4" borderId="22" xfId="0" applyNumberFormat="1" applyFont="1" applyFill="1" applyBorder="1" applyAlignment="1">
      <alignment horizontal="right"/>
    </xf>
    <xf numFmtId="38" fontId="6" fillId="4" borderId="21" xfId="0" applyNumberFormat="1" applyFont="1" applyFill="1" applyBorder="1" applyAlignment="1">
      <alignment horizontal="right"/>
    </xf>
    <xf numFmtId="38" fontId="7" fillId="4" borderId="21" xfId="0" applyNumberFormat="1" applyFont="1" applyFill="1" applyBorder="1" applyAlignment="1">
      <alignment horizontal="right"/>
    </xf>
    <xf numFmtId="38" fontId="6" fillId="4" borderId="23" xfId="0" applyNumberFormat="1" applyFont="1" applyFill="1" applyBorder="1" applyAlignment="1">
      <alignment horizontal="right"/>
    </xf>
    <xf numFmtId="49" fontId="6" fillId="0" borderId="24" xfId="0" applyNumberFormat="1" applyFont="1" applyBorder="1" applyAlignment="1">
      <alignment horizontal="center"/>
    </xf>
    <xf numFmtId="0" fontId="7" fillId="0" borderId="3" xfId="0" applyFont="1" applyBorder="1"/>
    <xf numFmtId="37" fontId="7" fillId="0" borderId="25" xfId="0" applyNumberFormat="1" applyFont="1" applyBorder="1" applyAlignment="1">
      <alignment horizontal="right"/>
    </xf>
    <xf numFmtId="49" fontId="6" fillId="0" borderId="26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27" xfId="0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6" fillId="0" borderId="21" xfId="0" applyNumberFormat="1" applyFont="1" applyBorder="1" applyAlignment="1">
      <alignment horizontal="right"/>
    </xf>
    <xf numFmtId="38" fontId="6" fillId="0" borderId="23" xfId="0" applyNumberFormat="1" applyFont="1" applyBorder="1"/>
    <xf numFmtId="49" fontId="6" fillId="4" borderId="24" xfId="0" applyNumberFormat="1" applyFont="1" applyFill="1" applyBorder="1" applyAlignment="1">
      <alignment horizontal="center"/>
    </xf>
    <xf numFmtId="0" fontId="6" fillId="4" borderId="27" xfId="0" applyFont="1" applyFill="1" applyBorder="1"/>
    <xf numFmtId="38" fontId="7" fillId="4" borderId="25" xfId="0" applyNumberFormat="1" applyFont="1" applyFill="1" applyBorder="1" applyAlignment="1">
      <alignment horizontal="right"/>
    </xf>
    <xf numFmtId="38" fontId="6" fillId="4" borderId="25" xfId="0" applyNumberFormat="1" applyFont="1" applyFill="1" applyBorder="1" applyAlignment="1">
      <alignment horizontal="right"/>
    </xf>
    <xf numFmtId="38" fontId="6" fillId="4" borderId="26" xfId="0" applyNumberFormat="1" applyFont="1" applyFill="1" applyBorder="1"/>
    <xf numFmtId="0" fontId="7" fillId="0" borderId="25" xfId="0" applyFont="1" applyBorder="1"/>
    <xf numFmtId="38" fontId="7" fillId="0" borderId="25" xfId="0" applyNumberFormat="1" applyFont="1" applyBorder="1" applyAlignment="1">
      <alignment horizontal="right"/>
    </xf>
    <xf numFmtId="38" fontId="7" fillId="3" borderId="25" xfId="0" applyNumberFormat="1" applyFont="1" applyFill="1" applyBorder="1" applyAlignment="1">
      <alignment horizontal="right"/>
    </xf>
    <xf numFmtId="0" fontId="7" fillId="0" borderId="28" xfId="0" applyFont="1" applyBorder="1"/>
    <xf numFmtId="38" fontId="9" fillId="0" borderId="25" xfId="0" applyNumberFormat="1" applyFont="1" applyBorder="1" applyAlignment="1">
      <alignment horizontal="right"/>
    </xf>
    <xf numFmtId="38" fontId="7" fillId="0" borderId="11" xfId="0" applyNumberFormat="1" applyFont="1" applyBorder="1" applyAlignment="1">
      <alignment horizontal="right"/>
    </xf>
    <xf numFmtId="38" fontId="6" fillId="0" borderId="11" xfId="0" applyNumberFormat="1" applyFont="1" applyBorder="1" applyAlignment="1">
      <alignment horizontal="right"/>
    </xf>
    <xf numFmtId="38" fontId="6" fillId="0" borderId="29" xfId="0" applyNumberFormat="1" applyFont="1" applyBorder="1"/>
    <xf numFmtId="38" fontId="6" fillId="0" borderId="25" xfId="0" applyNumberFormat="1" applyFont="1" applyBorder="1" applyAlignment="1">
      <alignment horizontal="right"/>
    </xf>
    <xf numFmtId="38" fontId="6" fillId="0" borderId="26" xfId="0" applyNumberFormat="1" applyFont="1" applyBorder="1"/>
    <xf numFmtId="0" fontId="7" fillId="0" borderId="27" xfId="0" applyFont="1" applyBorder="1" applyAlignment="1">
      <alignment shrinkToFit="1"/>
    </xf>
    <xf numFmtId="38" fontId="7" fillId="0" borderId="29" xfId="0" applyNumberFormat="1" applyFont="1" applyBorder="1"/>
    <xf numFmtId="38" fontId="7" fillId="0" borderId="26" xfId="0" applyNumberFormat="1" applyFont="1" applyBorder="1"/>
    <xf numFmtId="0" fontId="7" fillId="0" borderId="26" xfId="0" applyFont="1" applyBorder="1"/>
    <xf numFmtId="49" fontId="6" fillId="5" borderId="24" xfId="0" applyNumberFormat="1" applyFont="1" applyFill="1" applyBorder="1" applyAlignment="1">
      <alignment horizontal="center"/>
    </xf>
    <xf numFmtId="0" fontId="6" fillId="5" borderId="27" xfId="0" applyFont="1" applyFill="1" applyBorder="1"/>
    <xf numFmtId="38" fontId="7" fillId="5" borderId="25" xfId="0" applyNumberFormat="1" applyFont="1" applyFill="1" applyBorder="1" applyAlignment="1">
      <alignment horizontal="right"/>
    </xf>
    <xf numFmtId="38" fontId="6" fillId="5" borderId="25" xfId="0" applyNumberFormat="1" applyFont="1" applyFill="1" applyBorder="1" applyAlignment="1">
      <alignment horizontal="right"/>
    </xf>
    <xf numFmtId="38" fontId="6" fillId="5" borderId="26" xfId="0" applyNumberFormat="1" applyFont="1" applyFill="1" applyBorder="1"/>
    <xf numFmtId="49" fontId="6" fillId="5" borderId="30" xfId="0" applyNumberFormat="1" applyFont="1" applyFill="1" applyBorder="1" applyAlignment="1">
      <alignment horizontal="center"/>
    </xf>
    <xf numFmtId="0" fontId="6" fillId="5" borderId="25" xfId="0" applyFont="1" applyFill="1" applyBorder="1"/>
    <xf numFmtId="38" fontId="10" fillId="0" borderId="25" xfId="0" applyNumberFormat="1" applyFont="1" applyBorder="1" applyAlignment="1">
      <alignment horizontal="right"/>
    </xf>
    <xf numFmtId="38" fontId="11" fillId="0" borderId="26" xfId="0" applyNumberFormat="1" applyFont="1" applyBorder="1"/>
    <xf numFmtId="0" fontId="7" fillId="0" borderId="13" xfId="0" applyFont="1" applyBorder="1"/>
    <xf numFmtId="0" fontId="7" fillId="0" borderId="27" xfId="0" applyFont="1" applyBorder="1"/>
    <xf numFmtId="38" fontId="6" fillId="0" borderId="31" xfId="0" applyNumberFormat="1" applyFont="1" applyBorder="1" applyAlignment="1">
      <alignment horizontal="right"/>
    </xf>
    <xf numFmtId="38" fontId="7" fillId="0" borderId="32" xfId="0" applyNumberFormat="1" applyFont="1" applyBorder="1"/>
    <xf numFmtId="38" fontId="7" fillId="0" borderId="31" xfId="0" applyNumberFormat="1" applyFont="1" applyBorder="1" applyAlignment="1">
      <alignment horizontal="right"/>
    </xf>
    <xf numFmtId="38" fontId="6" fillId="0" borderId="32" xfId="0" applyNumberFormat="1" applyFont="1" applyBorder="1"/>
    <xf numFmtId="49" fontId="6" fillId="6" borderId="24" xfId="0" applyNumberFormat="1" applyFont="1" applyFill="1" applyBorder="1" applyAlignment="1">
      <alignment horizontal="center"/>
    </xf>
    <xf numFmtId="0" fontId="6" fillId="6" borderId="27" xfId="0" applyFont="1" applyFill="1" applyBorder="1" applyAlignment="1">
      <alignment horizontal="left"/>
    </xf>
    <xf numFmtId="38" fontId="7" fillId="6" borderId="33" xfId="0" applyNumberFormat="1" applyFont="1" applyFill="1" applyBorder="1" applyAlignment="1">
      <alignment horizontal="right"/>
    </xf>
    <xf numFmtId="38" fontId="6" fillId="6" borderId="33" xfId="0" applyNumberFormat="1" applyFont="1" applyFill="1" applyBorder="1" applyAlignment="1">
      <alignment horizontal="right"/>
    </xf>
    <xf numFmtId="38" fontId="6" fillId="6" borderId="34" xfId="0" applyNumberFormat="1" applyFont="1" applyFill="1" applyBorder="1"/>
    <xf numFmtId="49" fontId="7" fillId="0" borderId="24" xfId="0" applyNumberFormat="1" applyFont="1" applyBorder="1" applyAlignment="1">
      <alignment horizontal="center"/>
    </xf>
    <xf numFmtId="38" fontId="7" fillId="0" borderId="33" xfId="0" applyNumberFormat="1" applyFont="1" applyBorder="1" applyAlignment="1">
      <alignment horizontal="right"/>
    </xf>
    <xf numFmtId="38" fontId="12" fillId="0" borderId="33" xfId="0" applyNumberFormat="1" applyFont="1" applyBorder="1" applyAlignment="1">
      <alignment horizontal="right"/>
    </xf>
    <xf numFmtId="38" fontId="13" fillId="0" borderId="33" xfId="0" applyNumberFormat="1" applyFont="1" applyBorder="1" applyAlignment="1">
      <alignment horizontal="right"/>
    </xf>
    <xf numFmtId="38" fontId="6" fillId="0" borderId="34" xfId="0" applyNumberFormat="1" applyFont="1" applyBorder="1"/>
    <xf numFmtId="49" fontId="6" fillId="7" borderId="30" xfId="0" applyNumberFormat="1" applyFont="1" applyFill="1" applyBorder="1" applyAlignment="1">
      <alignment horizontal="center"/>
    </xf>
    <xf numFmtId="0" fontId="6" fillId="7" borderId="25" xfId="0" applyFont="1" applyFill="1" applyBorder="1"/>
    <xf numFmtId="38" fontId="7" fillId="7" borderId="25" xfId="0" applyNumberFormat="1" applyFont="1" applyFill="1" applyBorder="1" applyAlignment="1">
      <alignment horizontal="right"/>
    </xf>
    <xf numFmtId="38" fontId="6" fillId="7" borderId="25" xfId="0" applyNumberFormat="1" applyFont="1" applyFill="1" applyBorder="1" applyAlignment="1">
      <alignment horizontal="right"/>
    </xf>
    <xf numFmtId="38" fontId="6" fillId="7" borderId="26" xfId="0" applyNumberFormat="1" applyFont="1" applyFill="1" applyBorder="1"/>
    <xf numFmtId="49" fontId="6" fillId="7" borderId="24" xfId="0" applyNumberFormat="1" applyFont="1" applyFill="1" applyBorder="1" applyAlignment="1">
      <alignment horizontal="center"/>
    </xf>
    <xf numFmtId="0" fontId="6" fillId="7" borderId="27" xfId="0" applyFont="1" applyFill="1" applyBorder="1"/>
    <xf numFmtId="38" fontId="14" fillId="7" borderId="25" xfId="0" applyNumberFormat="1" applyFont="1" applyFill="1" applyBorder="1" applyAlignment="1">
      <alignment horizontal="right"/>
    </xf>
    <xf numFmtId="38" fontId="7" fillId="0" borderId="27" xfId="0" applyNumberFormat="1" applyFont="1" applyBorder="1" applyAlignment="1">
      <alignment horizontal="right"/>
    </xf>
    <xf numFmtId="49" fontId="7" fillId="0" borderId="35" xfId="0" applyNumberFormat="1" applyFont="1" applyBorder="1" applyAlignment="1">
      <alignment horizontal="center"/>
    </xf>
    <xf numFmtId="0" fontId="6" fillId="0" borderId="36" xfId="0" applyFont="1" applyBorder="1" applyAlignment="1">
      <alignment horizontal="right"/>
    </xf>
    <xf numFmtId="38" fontId="7" fillId="0" borderId="5" xfId="0" applyNumberFormat="1" applyFont="1" applyBorder="1" applyAlignment="1">
      <alignment horizontal="right"/>
    </xf>
    <xf numFmtId="38" fontId="6" fillId="0" borderId="5" xfId="0" applyNumberFormat="1" applyFont="1" applyBorder="1" applyAlignment="1">
      <alignment horizontal="right"/>
    </xf>
    <xf numFmtId="38" fontId="6" fillId="0" borderId="37" xfId="0" applyNumberFormat="1" applyFont="1" applyBorder="1"/>
    <xf numFmtId="0" fontId="7" fillId="0" borderId="38" xfId="0" applyFont="1" applyBorder="1"/>
    <xf numFmtId="0" fontId="6" fillId="0" borderId="39" xfId="0" applyFont="1" applyBorder="1" applyAlignment="1">
      <alignment horizontal="left"/>
    </xf>
    <xf numFmtId="6" fontId="7" fillId="0" borderId="39" xfId="0" applyNumberFormat="1" applyFont="1" applyBorder="1" applyAlignment="1">
      <alignment horizontal="right"/>
    </xf>
    <xf numFmtId="6" fontId="6" fillId="0" borderId="39" xfId="0" applyNumberFormat="1" applyFont="1" applyBorder="1" applyAlignment="1">
      <alignment horizontal="right"/>
    </xf>
    <xf numFmtId="10" fontId="6" fillId="0" borderId="40" xfId="0" applyNumberFormat="1" applyFont="1" applyBorder="1"/>
    <xf numFmtId="0" fontId="0" fillId="0" borderId="14" xfId="0" applyBorder="1"/>
    <xf numFmtId="0" fontId="6" fillId="0" borderId="41" xfId="0" applyFont="1" applyBorder="1"/>
    <xf numFmtId="0" fontId="7" fillId="0" borderId="41" xfId="0" applyFont="1" applyBorder="1"/>
    <xf numFmtId="10" fontId="6" fillId="0" borderId="41" xfId="0" applyNumberFormat="1" applyFont="1" applyBorder="1" applyAlignment="1">
      <alignment horizontal="right"/>
    </xf>
    <xf numFmtId="10" fontId="6" fillId="0" borderId="19" xfId="0" applyNumberFormat="1" applyFont="1" applyBorder="1"/>
    <xf numFmtId="0" fontId="7" fillId="0" borderId="43" xfId="0" applyFont="1" applyBorder="1"/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4" xfId="0" applyFont="1" applyBorder="1"/>
    <xf numFmtId="37" fontId="7" fillId="0" borderId="30" xfId="0" applyNumberFormat="1" applyFont="1" applyBorder="1" applyAlignment="1">
      <alignment horizontal="right"/>
    </xf>
    <xf numFmtId="9" fontId="16" fillId="8" borderId="45" xfId="2" applyFont="1" applyFill="1" applyBorder="1" applyAlignment="1">
      <alignment horizontal="center"/>
    </xf>
    <xf numFmtId="0" fontId="0" fillId="0" borderId="23" xfId="0" applyBorder="1"/>
    <xf numFmtId="9" fontId="7" fillId="9" borderId="45" xfId="2" applyFont="1" applyFill="1" applyBorder="1" applyAlignment="1">
      <alignment horizontal="center"/>
    </xf>
    <xf numFmtId="0" fontId="7" fillId="0" borderId="23" xfId="0" applyFont="1" applyBorder="1"/>
    <xf numFmtId="9" fontId="16" fillId="8" borderId="24" xfId="2" applyFont="1" applyFill="1" applyBorder="1" applyAlignment="1">
      <alignment horizontal="center"/>
    </xf>
    <xf numFmtId="0" fontId="0" fillId="0" borderId="26" xfId="0" applyBorder="1"/>
    <xf numFmtId="9" fontId="7" fillId="9" borderId="24" xfId="2" applyFont="1" applyFill="1" applyBorder="1" applyAlignment="1">
      <alignment horizontal="center"/>
    </xf>
    <xf numFmtId="38" fontId="7" fillId="3" borderId="30" xfId="0" applyNumberFormat="1" applyFont="1" applyFill="1" applyBorder="1" applyAlignment="1">
      <alignment horizontal="right"/>
    </xf>
    <xf numFmtId="38" fontId="7" fillId="0" borderId="30" xfId="0" applyNumberFormat="1" applyFont="1" applyBorder="1" applyAlignment="1">
      <alignment horizontal="right"/>
    </xf>
    <xf numFmtId="0" fontId="7" fillId="0" borderId="44" xfId="0" applyFont="1" applyBorder="1" applyAlignment="1">
      <alignment shrinkToFit="1"/>
    </xf>
    <xf numFmtId="0" fontId="7" fillId="0" borderId="46" xfId="0" applyFont="1" applyBorder="1"/>
    <xf numFmtId="38" fontId="7" fillId="0" borderId="47" xfId="0" applyNumberFormat="1" applyFont="1" applyBorder="1" applyAlignment="1">
      <alignment horizontal="right"/>
    </xf>
    <xf numFmtId="9" fontId="16" fillId="8" borderId="35" xfId="2" applyFont="1" applyFill="1" applyBorder="1" applyAlignment="1">
      <alignment horizontal="center"/>
    </xf>
    <xf numFmtId="0" fontId="0" fillId="0" borderId="48" xfId="0" applyBorder="1"/>
    <xf numFmtId="9" fontId="7" fillId="9" borderId="35" xfId="2" applyFont="1" applyFill="1" applyBorder="1" applyAlignment="1">
      <alignment horizontal="center"/>
    </xf>
    <xf numFmtId="0" fontId="7" fillId="0" borderId="48" xfId="0" applyFont="1" applyBorder="1"/>
    <xf numFmtId="37" fontId="0" fillId="0" borderId="0" xfId="0" applyNumberFormat="1"/>
    <xf numFmtId="0" fontId="0" fillId="0" borderId="49" xfId="0" applyBorder="1"/>
    <xf numFmtId="37" fontId="0" fillId="0" borderId="49" xfId="0" applyNumberFormat="1" applyBorder="1"/>
    <xf numFmtId="0" fontId="7" fillId="0" borderId="50" xfId="0" applyFont="1" applyBorder="1"/>
    <xf numFmtId="164" fontId="0" fillId="0" borderId="0" xfId="2" applyNumberFormat="1" applyFont="1"/>
    <xf numFmtId="0" fontId="6" fillId="0" borderId="54" xfId="0" applyFont="1" applyBorder="1"/>
    <xf numFmtId="14" fontId="6" fillId="0" borderId="55" xfId="0" applyNumberFormat="1" applyFont="1" applyBorder="1"/>
    <xf numFmtId="0" fontId="6" fillId="0" borderId="57" xfId="0" applyFont="1" applyBorder="1"/>
    <xf numFmtId="0" fontId="6" fillId="0" borderId="60" xfId="0" applyFont="1" applyBorder="1"/>
    <xf numFmtId="0" fontId="0" fillId="0" borderId="62" xfId="0" applyBorder="1"/>
    <xf numFmtId="165" fontId="0" fillId="3" borderId="63" xfId="1" applyNumberFormat="1" applyFont="1" applyFill="1" applyBorder="1"/>
    <xf numFmtId="44" fontId="0" fillId="0" borderId="0" xfId="1" applyFont="1"/>
    <xf numFmtId="165" fontId="6" fillId="10" borderId="63" xfId="1" applyNumberFormat="1" applyFont="1" applyFill="1" applyBorder="1"/>
    <xf numFmtId="44" fontId="0" fillId="0" borderId="0" xfId="0" applyNumberFormat="1"/>
    <xf numFmtId="0" fontId="6" fillId="11" borderId="25" xfId="0" applyFont="1" applyFill="1" applyBorder="1"/>
    <xf numFmtId="165" fontId="6" fillId="11" borderId="63" xfId="1" applyNumberFormat="1" applyFont="1" applyFill="1" applyBorder="1"/>
    <xf numFmtId="10" fontId="0" fillId="3" borderId="25" xfId="0" applyNumberFormat="1" applyFill="1" applyBorder="1"/>
    <xf numFmtId="10" fontId="0" fillId="0" borderId="0" xfId="2" applyNumberFormat="1" applyFont="1"/>
    <xf numFmtId="10" fontId="0" fillId="0" borderId="25" xfId="0" applyNumberFormat="1" applyBorder="1"/>
    <xf numFmtId="165" fontId="0" fillId="0" borderId="63" xfId="1" applyNumberFormat="1" applyFont="1" applyFill="1" applyBorder="1"/>
    <xf numFmtId="10" fontId="6" fillId="0" borderId="25" xfId="0" applyNumberFormat="1" applyFont="1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27" xfId="0" applyBorder="1"/>
    <xf numFmtId="9" fontId="0" fillId="0" borderId="25" xfId="0" applyNumberFormat="1" applyBorder="1"/>
    <xf numFmtId="9" fontId="0" fillId="0" borderId="0" xfId="2" applyFont="1"/>
    <xf numFmtId="165" fontId="6" fillId="0" borderId="63" xfId="1" applyNumberFormat="1" applyFont="1" applyBorder="1"/>
    <xf numFmtId="165" fontId="0" fillId="0" borderId="69" xfId="1" applyNumberFormat="1" applyFont="1" applyBorder="1"/>
    <xf numFmtId="165" fontId="6" fillId="0" borderId="72" xfId="1" applyNumberFormat="1" applyFont="1" applyBorder="1"/>
    <xf numFmtId="165" fontId="0" fillId="0" borderId="0" xfId="0" applyNumberFormat="1"/>
    <xf numFmtId="0" fontId="4" fillId="2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6" fillId="3" borderId="42" xfId="0" applyFont="1" applyFill="1" applyBorder="1" applyAlignment="1">
      <alignment horizontal="right"/>
    </xf>
    <xf numFmtId="14" fontId="6" fillId="0" borderId="41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10" borderId="56" xfId="0" applyFont="1" applyFill="1" applyBorder="1" applyAlignment="1">
      <alignment horizontal="right"/>
    </xf>
    <xf numFmtId="0" fontId="7" fillId="10" borderId="27" xfId="0" applyFont="1" applyFill="1" applyBorder="1" applyAlignment="1">
      <alignment horizontal="right"/>
    </xf>
    <xf numFmtId="0" fontId="6" fillId="10" borderId="60" xfId="0" applyFont="1" applyFill="1" applyBorder="1" applyAlignment="1">
      <alignment horizontal="right"/>
    </xf>
    <xf numFmtId="0" fontId="6" fillId="10" borderId="3" xfId="0" applyFont="1" applyFill="1" applyBorder="1" applyAlignment="1">
      <alignment horizontal="right"/>
    </xf>
    <xf numFmtId="0" fontId="6" fillId="10" borderId="27" xfId="0" applyFont="1" applyFill="1" applyBorder="1" applyAlignment="1">
      <alignment horizontal="right"/>
    </xf>
    <xf numFmtId="0" fontId="0" fillId="0" borderId="6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10" borderId="56" xfId="0" applyFill="1" applyBorder="1" applyAlignment="1">
      <alignment horizontal="left"/>
    </xf>
    <xf numFmtId="0" fontId="0" fillId="10" borderId="27" xfId="0" applyFill="1" applyBorder="1" applyAlignment="1">
      <alignment horizontal="left"/>
    </xf>
    <xf numFmtId="0" fontId="6" fillId="11" borderId="56" xfId="0" applyFont="1" applyFill="1" applyBorder="1" applyAlignment="1">
      <alignment horizontal="left"/>
    </xf>
    <xf numFmtId="0" fontId="6" fillId="11" borderId="3" xfId="0" applyFont="1" applyFill="1" applyBorder="1" applyAlignment="1">
      <alignment horizontal="left"/>
    </xf>
    <xf numFmtId="0" fontId="0" fillId="10" borderId="58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59" xfId="0" applyFill="1" applyBorder="1" applyAlignment="1">
      <alignment horizontal="center"/>
    </xf>
    <xf numFmtId="0" fontId="6" fillId="0" borderId="5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11" borderId="2" xfId="0" applyFont="1" applyFill="1" applyBorder="1" applyAlignment="1">
      <alignment horizontal="left"/>
    </xf>
    <xf numFmtId="0" fontId="6" fillId="11" borderId="61" xfId="0" applyFont="1" applyFill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14" fontId="6" fillId="0" borderId="3" xfId="0" applyNumberFormat="1" applyFont="1" applyBorder="1" applyAlignment="1"/>
    <xf numFmtId="0" fontId="6" fillId="0" borderId="3" xfId="0" applyFont="1" applyBorder="1" applyAlignment="1"/>
    <xf numFmtId="0" fontId="0" fillId="0" borderId="60" xfId="0" applyBorder="1" applyAlignment="1"/>
    <xf numFmtId="0" fontId="0" fillId="0" borderId="3" xfId="0" applyBorder="1" applyAlignment="1"/>
    <xf numFmtId="0" fontId="7" fillId="0" borderId="60" xfId="0" applyFont="1" applyBorder="1" applyAlignment="1"/>
    <xf numFmtId="0" fontId="7" fillId="0" borderId="56" xfId="0" applyFont="1" applyBorder="1" applyAlignment="1"/>
    <xf numFmtId="0" fontId="0" fillId="0" borderId="27" xfId="0" applyBorder="1" applyAlignment="1"/>
    <xf numFmtId="0" fontId="0" fillId="0" borderId="67" xfId="0" applyBorder="1" applyAlignment="1"/>
    <xf numFmtId="0" fontId="0" fillId="0" borderId="68" xfId="0" applyBorder="1" applyAlignment="1"/>
    <xf numFmtId="0" fontId="7" fillId="0" borderId="70" xfId="0" applyFont="1" applyBorder="1" applyAlignment="1"/>
    <xf numFmtId="0" fontId="0" fillId="0" borderId="71" xfId="0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5D73A-ACEA-4B67-AA9A-230F2374289D}">
  <sheetPr>
    <pageSetUpPr fitToPage="1"/>
  </sheetPr>
  <dimension ref="A1:Q100"/>
  <sheetViews>
    <sheetView tabSelected="1" workbookViewId="0">
      <selection activeCell="L16" sqref="L16"/>
    </sheetView>
  </sheetViews>
  <sheetFormatPr defaultColWidth="11.140625" defaultRowHeight="13.15"/>
  <cols>
    <col min="2" max="2" width="11.5703125" customWidth="1"/>
    <col min="3" max="3" width="59.7109375" customWidth="1"/>
    <col min="4" max="8" width="15.7109375" customWidth="1"/>
    <col min="13" max="13" width="16.7109375" bestFit="1" customWidth="1"/>
  </cols>
  <sheetData>
    <row r="1" spans="2:17">
      <c r="B1" s="1"/>
      <c r="C1" s="2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</row>
    <row r="2" spans="2:17" ht="23.45" thickBot="1">
      <c r="B2" s="6"/>
      <c r="C2" s="167" t="s">
        <v>0</v>
      </c>
      <c r="D2" s="167"/>
      <c r="E2" s="167"/>
      <c r="F2" s="167"/>
      <c r="G2" s="167"/>
      <c r="H2" s="167"/>
      <c r="I2" s="7"/>
      <c r="J2" s="7"/>
      <c r="K2" s="7"/>
      <c r="L2" s="7"/>
      <c r="M2" s="7"/>
      <c r="N2" s="7"/>
      <c r="O2" s="7"/>
      <c r="P2" s="7"/>
      <c r="Q2" s="7"/>
    </row>
    <row r="3" spans="2:17" ht="21" customHeight="1" thickTop="1">
      <c r="B3" s="8"/>
      <c r="C3" s="9"/>
      <c r="D3" s="8"/>
      <c r="E3" s="8"/>
      <c r="F3" s="8" t="s">
        <v>1</v>
      </c>
      <c r="G3" s="168"/>
      <c r="H3" s="168"/>
      <c r="I3" s="10"/>
      <c r="J3" s="10"/>
      <c r="K3" s="10"/>
      <c r="L3" s="10"/>
      <c r="M3" s="10"/>
      <c r="N3" s="10"/>
      <c r="O3" s="10"/>
      <c r="P3" s="10"/>
      <c r="Q3" s="10"/>
    </row>
    <row r="4" spans="2:17" ht="20.25" customHeight="1">
      <c r="B4" s="8"/>
      <c r="C4" s="11"/>
      <c r="D4" s="8"/>
      <c r="E4" s="8"/>
      <c r="F4" s="8" t="s">
        <v>2</v>
      </c>
      <c r="G4" s="200">
        <f ca="1">TODAY()</f>
        <v>44602</v>
      </c>
      <c r="H4" s="201"/>
      <c r="I4" s="10"/>
      <c r="J4" s="10"/>
      <c r="K4" s="10"/>
      <c r="L4" s="10"/>
      <c r="M4" s="10"/>
      <c r="N4" s="10"/>
      <c r="O4" s="10"/>
      <c r="P4" s="10"/>
      <c r="Q4" s="10"/>
    </row>
    <row r="5" spans="2:17" ht="10.5" customHeight="1" thickBot="1">
      <c r="B5" s="9"/>
      <c r="C5" s="13"/>
      <c r="D5" s="8"/>
      <c r="E5" s="8"/>
      <c r="F5" s="9"/>
      <c r="G5" s="9"/>
      <c r="H5" s="9"/>
      <c r="I5" s="10"/>
      <c r="J5" s="10"/>
      <c r="K5" s="10"/>
      <c r="L5" s="10"/>
      <c r="M5" s="10"/>
      <c r="N5" s="10"/>
      <c r="O5" s="10"/>
      <c r="P5" s="10"/>
      <c r="Q5" s="10"/>
    </row>
    <row r="6" spans="2:17" s="14" customFormat="1" ht="13.9" thickBot="1">
      <c r="B6" s="15" t="s">
        <v>3</v>
      </c>
      <c r="C6" s="16" t="s">
        <v>4</v>
      </c>
      <c r="D6" s="17" t="s">
        <v>5</v>
      </c>
      <c r="E6" s="18" t="s">
        <v>6</v>
      </c>
      <c r="F6" s="19" t="s">
        <v>7</v>
      </c>
      <c r="G6" s="20" t="s">
        <v>8</v>
      </c>
      <c r="H6" s="21" t="s">
        <v>9</v>
      </c>
    </row>
    <row r="7" spans="2:17" s="14" customFormat="1">
      <c r="B7" s="22" t="s">
        <v>10</v>
      </c>
      <c r="C7" s="23"/>
      <c r="D7" s="24"/>
      <c r="E7" s="25"/>
      <c r="F7" s="26"/>
      <c r="G7" s="27"/>
      <c r="H7" s="28" t="s">
        <v>11</v>
      </c>
    </row>
    <row r="8" spans="2:17" s="14" customFormat="1" ht="13.9" thickBot="1">
      <c r="B8" s="29" t="s">
        <v>12</v>
      </c>
      <c r="C8" s="30" t="s">
        <v>13</v>
      </c>
      <c r="D8" s="169" t="s">
        <v>14</v>
      </c>
      <c r="E8" s="170"/>
      <c r="F8" s="171" t="s">
        <v>15</v>
      </c>
      <c r="G8" s="170"/>
      <c r="H8" s="31" t="s">
        <v>16</v>
      </c>
    </row>
    <row r="9" spans="2:17" s="14" customFormat="1">
      <c r="B9" s="32"/>
      <c r="C9" s="33" t="s">
        <v>17</v>
      </c>
      <c r="D9" s="34" t="s">
        <v>18</v>
      </c>
      <c r="E9" s="35"/>
      <c r="F9" s="36"/>
      <c r="G9" s="35"/>
      <c r="H9" s="37"/>
    </row>
    <row r="10" spans="2:17" s="14" customFormat="1">
      <c r="B10" s="38" t="s">
        <v>19</v>
      </c>
      <c r="C10" s="39" t="s">
        <v>20</v>
      </c>
      <c r="D10" s="40">
        <v>250000</v>
      </c>
      <c r="E10" s="40"/>
      <c r="F10" s="40">
        <v>260000</v>
      </c>
      <c r="G10" s="40"/>
      <c r="H10" s="41"/>
    </row>
    <row r="11" spans="2:17" s="14" customFormat="1">
      <c r="B11" s="38" t="s">
        <v>21</v>
      </c>
      <c r="C11" s="39" t="s">
        <v>22</v>
      </c>
      <c r="D11" s="40">
        <v>150000</v>
      </c>
      <c r="E11" s="40"/>
      <c r="F11" s="40">
        <v>110000</v>
      </c>
      <c r="G11" s="40"/>
      <c r="H11" s="41"/>
    </row>
    <row r="12" spans="2:17" s="14" customFormat="1">
      <c r="B12" s="38" t="s">
        <v>23</v>
      </c>
      <c r="C12" s="39" t="s">
        <v>24</v>
      </c>
      <c r="D12" s="40">
        <v>200000</v>
      </c>
      <c r="E12" s="40"/>
      <c r="F12" s="40">
        <v>200000</v>
      </c>
      <c r="G12" s="40"/>
      <c r="H12" s="41"/>
    </row>
    <row r="13" spans="2:17" s="14" customFormat="1">
      <c r="B13" s="38" t="s">
        <v>25</v>
      </c>
      <c r="C13" s="39" t="s">
        <v>26</v>
      </c>
      <c r="D13" s="40">
        <v>280000</v>
      </c>
      <c r="E13" s="40"/>
      <c r="F13" s="40">
        <v>280000</v>
      </c>
      <c r="G13" s="40"/>
      <c r="H13" s="41"/>
    </row>
    <row r="14" spans="2:17" s="14" customFormat="1">
      <c r="B14" s="38" t="s">
        <v>27</v>
      </c>
      <c r="C14" s="39" t="s">
        <v>28</v>
      </c>
      <c r="D14" s="40">
        <v>200000</v>
      </c>
      <c r="E14" s="40"/>
      <c r="F14" s="40">
        <v>200000</v>
      </c>
      <c r="G14" s="40"/>
      <c r="H14" s="41"/>
    </row>
    <row r="15" spans="2:17" s="14" customFormat="1">
      <c r="B15" s="38" t="s">
        <v>29</v>
      </c>
      <c r="C15" s="39" t="s">
        <v>30</v>
      </c>
      <c r="D15" s="40">
        <v>1100000</v>
      </c>
      <c r="E15" s="40"/>
      <c r="F15" s="40">
        <v>1100000</v>
      </c>
      <c r="G15" s="40"/>
      <c r="H15" s="41"/>
    </row>
    <row r="16" spans="2:17" s="14" customFormat="1">
      <c r="B16" s="38" t="s">
        <v>31</v>
      </c>
      <c r="C16" s="39" t="s">
        <v>32</v>
      </c>
      <c r="D16" s="40">
        <v>750000</v>
      </c>
      <c r="E16" s="40"/>
      <c r="F16" s="40">
        <v>750000</v>
      </c>
      <c r="G16" s="40"/>
      <c r="H16" s="41"/>
    </row>
    <row r="17" spans="1:8" s="14" customFormat="1">
      <c r="B17" s="38" t="s">
        <v>33</v>
      </c>
      <c r="C17" s="39" t="s">
        <v>34</v>
      </c>
      <c r="D17" s="40">
        <v>300000</v>
      </c>
      <c r="E17" s="40"/>
      <c r="F17" s="40">
        <v>300000</v>
      </c>
      <c r="G17" s="40"/>
      <c r="H17" s="41"/>
    </row>
    <row r="18" spans="1:8" s="14" customFormat="1">
      <c r="B18" s="38" t="s">
        <v>35</v>
      </c>
      <c r="C18" s="39" t="s">
        <v>36</v>
      </c>
      <c r="D18" s="40">
        <v>2500000</v>
      </c>
      <c r="E18" s="40"/>
      <c r="F18" s="40">
        <v>2500000</v>
      </c>
      <c r="G18" s="40"/>
      <c r="H18" s="41"/>
    </row>
    <row r="19" spans="1:8" s="14" customFormat="1" ht="13.9" thickBot="1">
      <c r="B19" s="38" t="s">
        <v>37</v>
      </c>
      <c r="C19" s="39" t="s">
        <v>38</v>
      </c>
      <c r="D19" s="40">
        <v>700000</v>
      </c>
      <c r="E19" s="40"/>
      <c r="F19" s="40">
        <v>700000</v>
      </c>
      <c r="G19" s="40"/>
      <c r="H19" s="41"/>
    </row>
    <row r="20" spans="1:8" s="14" customFormat="1">
      <c r="A20" s="42"/>
      <c r="B20" s="38"/>
      <c r="C20" s="43" t="s">
        <v>39</v>
      </c>
      <c r="D20" s="44"/>
      <c r="E20" s="45">
        <f>SUM(D9:D19)</f>
        <v>6430000</v>
      </c>
      <c r="F20" s="44"/>
      <c r="G20" s="45">
        <f>SUM(F9:F19)</f>
        <v>6400000</v>
      </c>
      <c r="H20" s="46">
        <f>IF(G20 = 0,"--",SUM(E20-G20))</f>
        <v>30000</v>
      </c>
    </row>
    <row r="21" spans="1:8" s="14" customFormat="1">
      <c r="A21" s="42"/>
      <c r="B21" s="47"/>
      <c r="C21" s="48" t="s">
        <v>40</v>
      </c>
      <c r="D21" s="49"/>
      <c r="E21" s="50"/>
      <c r="F21" s="49"/>
      <c r="G21" s="50"/>
      <c r="H21" s="51"/>
    </row>
    <row r="22" spans="1:8" s="14" customFormat="1">
      <c r="A22" s="42"/>
      <c r="B22" s="38" t="s">
        <v>41</v>
      </c>
      <c r="C22" s="52" t="s">
        <v>42</v>
      </c>
      <c r="D22" s="53">
        <v>7500000</v>
      </c>
      <c r="E22" s="52"/>
      <c r="F22" s="54"/>
      <c r="G22" s="39"/>
      <c r="H22" s="55"/>
    </row>
    <row r="23" spans="1:8" s="14" customFormat="1">
      <c r="B23" s="38" t="s">
        <v>43</v>
      </c>
      <c r="C23" s="52" t="s">
        <v>44</v>
      </c>
      <c r="D23" s="53">
        <v>4000000</v>
      </c>
      <c r="E23" s="56"/>
      <c r="F23" s="57">
        <v>3800000</v>
      </c>
      <c r="G23" s="58"/>
      <c r="H23" s="59"/>
    </row>
    <row r="24" spans="1:8" s="14" customFormat="1" ht="13.9" thickBot="1">
      <c r="B24" s="38" t="s">
        <v>45</v>
      </c>
      <c r="C24" s="39" t="s">
        <v>46</v>
      </c>
      <c r="D24" s="40">
        <v>2100000</v>
      </c>
      <c r="E24" s="60"/>
      <c r="F24" s="40">
        <v>2400000</v>
      </c>
      <c r="G24" s="60"/>
      <c r="H24" s="61"/>
    </row>
    <row r="25" spans="1:8" s="14" customFormat="1">
      <c r="A25" s="42"/>
      <c r="B25" s="38"/>
      <c r="C25" s="43" t="s">
        <v>39</v>
      </c>
      <c r="D25" s="44"/>
      <c r="E25" s="45">
        <f>SUM(D21:D24)</f>
        <v>13600000</v>
      </c>
      <c r="F25" s="44"/>
      <c r="G25" s="45">
        <f>SUM(F21:F24)</f>
        <v>6200000</v>
      </c>
      <c r="H25" s="46">
        <f>IF(G25 = 0,"--",SUM(E25-G25))</f>
        <v>7400000</v>
      </c>
    </row>
    <row r="26" spans="1:8" s="14" customFormat="1">
      <c r="A26" s="42"/>
      <c r="B26" s="47"/>
      <c r="C26" s="48" t="s">
        <v>47</v>
      </c>
      <c r="D26" s="49"/>
      <c r="E26" s="50"/>
      <c r="F26" s="49"/>
      <c r="G26" s="50"/>
      <c r="H26" s="51"/>
    </row>
    <row r="27" spans="1:8" s="14" customFormat="1" ht="13.9" thickBot="1">
      <c r="B27" s="38" t="s">
        <v>48</v>
      </c>
      <c r="C27" s="62" t="s">
        <v>49</v>
      </c>
      <c r="D27" s="57">
        <v>1100000</v>
      </c>
      <c r="E27" s="58"/>
      <c r="F27" s="57">
        <v>1100000</v>
      </c>
      <c r="G27" s="58"/>
      <c r="H27" s="63"/>
    </row>
    <row r="28" spans="1:8" s="14" customFormat="1">
      <c r="A28" s="42"/>
      <c r="B28" s="38"/>
      <c r="C28" s="43" t="s">
        <v>39</v>
      </c>
      <c r="D28" s="44"/>
      <c r="E28" s="45">
        <f>SUM(D27)</f>
        <v>1100000</v>
      </c>
      <c r="F28" s="44"/>
      <c r="G28" s="45">
        <f>SUM(F26:F27)</f>
        <v>1100000</v>
      </c>
      <c r="H28" s="46">
        <f>IF(G28 = 0,"--",SUM(E28-G28))</f>
        <v>0</v>
      </c>
    </row>
    <row r="29" spans="1:8" s="14" customFormat="1">
      <c r="A29" s="42"/>
      <c r="B29" s="47"/>
      <c r="C29" s="48" t="s">
        <v>50</v>
      </c>
      <c r="D29" s="49"/>
      <c r="E29" s="50"/>
      <c r="F29" s="49"/>
      <c r="G29" s="50"/>
      <c r="H29" s="51"/>
    </row>
    <row r="30" spans="1:8" s="14" customFormat="1">
      <c r="B30" s="38" t="s">
        <v>51</v>
      </c>
      <c r="C30" s="62" t="s">
        <v>52</v>
      </c>
      <c r="D30" s="53">
        <v>400000</v>
      </c>
      <c r="E30" s="60"/>
      <c r="F30" s="53">
        <v>390000</v>
      </c>
      <c r="G30" s="60"/>
      <c r="H30" s="64"/>
    </row>
    <row r="31" spans="1:8" s="14" customFormat="1">
      <c r="B31" s="38" t="s">
        <v>53</v>
      </c>
      <c r="C31" s="62" t="s">
        <v>54</v>
      </c>
      <c r="D31" s="53">
        <v>5000000</v>
      </c>
      <c r="E31" s="56"/>
      <c r="F31" s="53">
        <v>5000000</v>
      </c>
      <c r="G31" s="60"/>
      <c r="H31" s="64"/>
    </row>
    <row r="32" spans="1:8" s="14" customFormat="1">
      <c r="B32" s="38" t="s">
        <v>55</v>
      </c>
      <c r="C32" s="62" t="s">
        <v>56</v>
      </c>
      <c r="D32" s="53">
        <v>250000</v>
      </c>
      <c r="E32" s="52"/>
      <c r="F32" s="53">
        <v>260000</v>
      </c>
      <c r="G32" s="52"/>
      <c r="H32" s="65"/>
    </row>
    <row r="33" spans="1:8" s="14" customFormat="1">
      <c r="B33" s="38" t="s">
        <v>57</v>
      </c>
      <c r="C33" s="62" t="s">
        <v>58</v>
      </c>
      <c r="D33" s="53">
        <v>800000</v>
      </c>
      <c r="E33" s="60"/>
      <c r="F33" s="53">
        <v>750000</v>
      </c>
      <c r="G33" s="60"/>
      <c r="H33" s="61"/>
    </row>
    <row r="34" spans="1:8" s="14" customFormat="1" ht="13.9" thickBot="1">
      <c r="B34" s="38" t="s">
        <v>59</v>
      </c>
      <c r="C34" s="62" t="s">
        <v>60</v>
      </c>
      <c r="D34" s="53">
        <v>550000</v>
      </c>
      <c r="E34" s="56"/>
      <c r="F34" s="53">
        <v>550000</v>
      </c>
      <c r="G34" s="60"/>
      <c r="H34" s="61"/>
    </row>
    <row r="35" spans="1:8" s="14" customFormat="1">
      <c r="A35" s="42"/>
      <c r="B35" s="38"/>
      <c r="C35" s="43" t="s">
        <v>39</v>
      </c>
      <c r="D35" s="44"/>
      <c r="E35" s="45">
        <f>SUM(D30:D34)</f>
        <v>7000000</v>
      </c>
      <c r="F35" s="44"/>
      <c r="G35" s="45">
        <f>SUM(F29:F34)</f>
        <v>6950000</v>
      </c>
      <c r="H35" s="46">
        <f>IF(G35 = 0,"--",SUM(E35-G35))</f>
        <v>50000</v>
      </c>
    </row>
    <row r="36" spans="1:8" s="14" customFormat="1">
      <c r="A36" s="42"/>
      <c r="B36" s="66"/>
      <c r="C36" s="67" t="s">
        <v>61</v>
      </c>
      <c r="D36" s="68"/>
      <c r="E36" s="69"/>
      <c r="F36" s="68"/>
      <c r="G36" s="69"/>
      <c r="H36" s="70"/>
    </row>
    <row r="37" spans="1:8" s="14" customFormat="1">
      <c r="B37" s="38" t="s">
        <v>62</v>
      </c>
      <c r="C37" s="39" t="s">
        <v>63</v>
      </c>
      <c r="D37" s="53">
        <v>800000</v>
      </c>
      <c r="E37" s="56"/>
      <c r="F37" s="54"/>
      <c r="G37" s="60"/>
      <c r="H37" s="64"/>
    </row>
    <row r="38" spans="1:8" s="14" customFormat="1">
      <c r="B38" s="38" t="s">
        <v>64</v>
      </c>
      <c r="C38" s="39" t="s">
        <v>65</v>
      </c>
      <c r="D38" s="53">
        <v>300000</v>
      </c>
      <c r="E38" s="56"/>
      <c r="F38" s="53">
        <v>300000</v>
      </c>
      <c r="G38" s="60"/>
      <c r="H38" s="61"/>
    </row>
    <row r="39" spans="1:8" s="14" customFormat="1">
      <c r="B39" s="38" t="s">
        <v>66</v>
      </c>
      <c r="C39" s="39" t="s">
        <v>67</v>
      </c>
      <c r="D39" s="53">
        <v>45000</v>
      </c>
      <c r="E39" s="56"/>
      <c r="F39" s="54"/>
      <c r="G39" s="60"/>
      <c r="H39" s="61"/>
    </row>
    <row r="40" spans="1:8" s="14" customFormat="1">
      <c r="B40" s="38" t="s">
        <v>68</v>
      </c>
      <c r="C40" s="39" t="s">
        <v>69</v>
      </c>
      <c r="D40" s="53">
        <v>300000</v>
      </c>
      <c r="E40" s="60"/>
      <c r="F40" s="53">
        <v>300000</v>
      </c>
      <c r="G40" s="60"/>
      <c r="H40" s="61"/>
    </row>
    <row r="41" spans="1:8" s="14" customFormat="1">
      <c r="B41" s="38" t="s">
        <v>70</v>
      </c>
      <c r="C41" s="39" t="s">
        <v>71</v>
      </c>
      <c r="D41" s="53">
        <v>50000</v>
      </c>
      <c r="E41" s="60"/>
      <c r="F41" s="53">
        <v>50000</v>
      </c>
      <c r="G41" s="60"/>
      <c r="H41" s="61"/>
    </row>
    <row r="42" spans="1:8" s="14" customFormat="1">
      <c r="B42" s="38" t="s">
        <v>72</v>
      </c>
      <c r="C42" s="39" t="s">
        <v>73</v>
      </c>
      <c r="D42" s="40">
        <v>15000</v>
      </c>
      <c r="E42" s="60"/>
      <c r="F42" s="40">
        <v>15000</v>
      </c>
      <c r="G42" s="60"/>
      <c r="H42" s="61"/>
    </row>
    <row r="43" spans="1:8" s="14" customFormat="1" ht="13.9" thickBot="1">
      <c r="B43" s="38" t="s">
        <v>74</v>
      </c>
      <c r="C43" s="39" t="s">
        <v>75</v>
      </c>
      <c r="D43" s="53">
        <v>200000</v>
      </c>
      <c r="E43" s="56"/>
      <c r="F43" s="53">
        <v>200000</v>
      </c>
      <c r="G43" s="60"/>
      <c r="H43" s="61"/>
    </row>
    <row r="44" spans="1:8" s="14" customFormat="1">
      <c r="A44" s="42"/>
      <c r="B44" s="38"/>
      <c r="C44" s="43" t="s">
        <v>39</v>
      </c>
      <c r="D44" s="44"/>
      <c r="E44" s="45">
        <f>SUM(D37:D43)</f>
        <v>1710000</v>
      </c>
      <c r="F44" s="44"/>
      <c r="G44" s="45">
        <f>SUM(F37:F43)</f>
        <v>865000</v>
      </c>
      <c r="H44" s="46">
        <f>IF(G44 = 0,"--",SUM(E44-G44))</f>
        <v>845000</v>
      </c>
    </row>
    <row r="45" spans="1:8" s="14" customFormat="1">
      <c r="A45" s="42"/>
      <c r="B45" s="66"/>
      <c r="C45" s="67" t="s">
        <v>76</v>
      </c>
      <c r="D45" s="68"/>
      <c r="E45" s="69"/>
      <c r="F45" s="68"/>
      <c r="G45" s="69"/>
      <c r="H45" s="70"/>
    </row>
    <row r="46" spans="1:8" s="14" customFormat="1">
      <c r="B46" s="38" t="s">
        <v>77</v>
      </c>
      <c r="C46" s="39" t="s">
        <v>78</v>
      </c>
      <c r="D46" s="40">
        <v>500000</v>
      </c>
      <c r="E46" s="56"/>
      <c r="F46" s="40">
        <v>500000</v>
      </c>
      <c r="G46" s="60"/>
      <c r="H46" s="61"/>
    </row>
    <row r="47" spans="1:8" s="14" customFormat="1" ht="13.9" thickBot="1">
      <c r="B47" s="38" t="s">
        <v>79</v>
      </c>
      <c r="C47" s="39" t="s">
        <v>80</v>
      </c>
      <c r="D47" s="53">
        <v>1300000</v>
      </c>
      <c r="E47" s="56"/>
      <c r="F47" s="54"/>
      <c r="G47" s="60"/>
      <c r="H47" s="61"/>
    </row>
    <row r="48" spans="1:8" s="14" customFormat="1">
      <c r="A48" s="42"/>
      <c r="B48" s="38"/>
      <c r="C48" s="43" t="s">
        <v>39</v>
      </c>
      <c r="D48" s="44"/>
      <c r="E48" s="45">
        <f>SUM(D46:D47)</f>
        <v>1800000</v>
      </c>
      <c r="F48" s="44"/>
      <c r="G48" s="45">
        <f>SUM(F46:F47)</f>
        <v>500000</v>
      </c>
      <c r="H48" s="46">
        <f>IF(G48 = 0,"--",SUM(E48-G48))</f>
        <v>1300000</v>
      </c>
    </row>
    <row r="49" spans="1:8" s="14" customFormat="1">
      <c r="A49" s="42"/>
      <c r="B49" s="71"/>
      <c r="C49" s="72" t="s">
        <v>81</v>
      </c>
      <c r="D49" s="68"/>
      <c r="E49" s="69"/>
      <c r="F49" s="68"/>
      <c r="G49" s="69"/>
      <c r="H49" s="70"/>
    </row>
    <row r="50" spans="1:8" s="14" customFormat="1">
      <c r="B50" s="38" t="s">
        <v>82</v>
      </c>
      <c r="C50" s="39" t="s">
        <v>83</v>
      </c>
      <c r="D50" s="53">
        <v>50000</v>
      </c>
      <c r="E50" s="73"/>
      <c r="F50" s="53">
        <v>50000</v>
      </c>
      <c r="G50" s="73"/>
      <c r="H50" s="74"/>
    </row>
    <row r="51" spans="1:8" s="14" customFormat="1">
      <c r="B51" s="38" t="s">
        <v>84</v>
      </c>
      <c r="C51" s="39" t="s">
        <v>85</v>
      </c>
      <c r="D51" s="40">
        <v>300000</v>
      </c>
      <c r="E51" s="56"/>
      <c r="F51" s="40">
        <v>300000</v>
      </c>
      <c r="G51" s="60"/>
      <c r="H51" s="61"/>
    </row>
    <row r="52" spans="1:8" s="14" customFormat="1">
      <c r="B52" s="38" t="s">
        <v>86</v>
      </c>
      <c r="C52" s="39" t="s">
        <v>87</v>
      </c>
      <c r="D52" s="53">
        <v>11000</v>
      </c>
      <c r="E52" s="60"/>
      <c r="F52" s="53">
        <v>11000</v>
      </c>
      <c r="G52" s="60"/>
      <c r="H52" s="61"/>
    </row>
    <row r="53" spans="1:8" s="14" customFormat="1">
      <c r="B53" s="38" t="s">
        <v>88</v>
      </c>
      <c r="C53" s="39" t="s">
        <v>89</v>
      </c>
      <c r="D53" s="53">
        <v>55000</v>
      </c>
      <c r="E53" s="60"/>
      <c r="F53" s="53">
        <v>55000</v>
      </c>
      <c r="G53" s="60"/>
      <c r="H53" s="61"/>
    </row>
    <row r="54" spans="1:8" s="14" customFormat="1">
      <c r="B54" s="38" t="s">
        <v>90</v>
      </c>
      <c r="C54" s="39" t="s">
        <v>91</v>
      </c>
      <c r="D54" s="40">
        <v>200000</v>
      </c>
      <c r="E54" s="56"/>
      <c r="F54" s="40">
        <v>175000</v>
      </c>
      <c r="G54" s="60"/>
      <c r="H54" s="61"/>
    </row>
    <row r="55" spans="1:8" s="14" customFormat="1" ht="13.9" thickBot="1">
      <c r="B55" s="38" t="s">
        <v>92</v>
      </c>
      <c r="C55" s="39" t="s">
        <v>93</v>
      </c>
      <c r="D55" s="53">
        <v>500000</v>
      </c>
      <c r="E55" s="56"/>
      <c r="F55" s="53">
        <v>550000</v>
      </c>
      <c r="G55" s="60"/>
      <c r="H55" s="61"/>
    </row>
    <row r="56" spans="1:8" s="14" customFormat="1">
      <c r="A56" s="42"/>
      <c r="B56" s="38"/>
      <c r="C56" s="43" t="s">
        <v>39</v>
      </c>
      <c r="D56" s="44"/>
      <c r="E56" s="45">
        <f>SUM(D50:D55)</f>
        <v>1116000</v>
      </c>
      <c r="F56" s="44"/>
      <c r="G56" s="45">
        <f>SUM(F50:F55)</f>
        <v>1141000</v>
      </c>
      <c r="H56" s="46">
        <f>IF(G56 = 0,"--",SUM(E56-G56))</f>
        <v>-25000</v>
      </c>
    </row>
    <row r="57" spans="1:8" s="14" customFormat="1">
      <c r="A57" s="42"/>
      <c r="B57" s="71"/>
      <c r="C57" s="72" t="s">
        <v>94</v>
      </c>
      <c r="D57" s="68"/>
      <c r="E57" s="69"/>
      <c r="F57" s="68"/>
      <c r="G57" s="69"/>
      <c r="H57" s="70"/>
    </row>
    <row r="58" spans="1:8" s="14" customFormat="1">
      <c r="B58" s="38">
        <v>1003100</v>
      </c>
      <c r="C58" s="14" t="s">
        <v>95</v>
      </c>
      <c r="D58" s="57">
        <v>25000</v>
      </c>
      <c r="F58" s="57">
        <v>25000</v>
      </c>
      <c r="H58" s="75"/>
    </row>
    <row r="59" spans="1:8" s="14" customFormat="1" ht="13.9" thickBot="1">
      <c r="A59" s="42"/>
      <c r="B59" s="38" t="s">
        <v>96</v>
      </c>
      <c r="C59" s="14" t="s">
        <v>97</v>
      </c>
      <c r="D59" s="53">
        <v>400000</v>
      </c>
      <c r="E59" s="56"/>
      <c r="F59" s="53">
        <v>400000</v>
      </c>
      <c r="G59" s="60"/>
      <c r="H59" s="61"/>
    </row>
    <row r="60" spans="1:8" s="14" customFormat="1">
      <c r="A60" s="42"/>
      <c r="B60" s="38"/>
      <c r="C60" s="43" t="s">
        <v>39</v>
      </c>
      <c r="D60" s="44"/>
      <c r="E60" s="45">
        <f>SUM(D58:D59)</f>
        <v>425000</v>
      </c>
      <c r="F60" s="44"/>
      <c r="G60" s="45">
        <f>SUM(F57:F59)</f>
        <v>425000</v>
      </c>
      <c r="H60" s="46">
        <f>IF(G60 = 0,"--",SUM(E60-G60))</f>
        <v>0</v>
      </c>
    </row>
    <row r="61" spans="1:8" s="14" customFormat="1">
      <c r="A61" s="42"/>
      <c r="B61" s="71"/>
      <c r="C61" s="72" t="s">
        <v>98</v>
      </c>
      <c r="D61" s="68"/>
      <c r="E61" s="69"/>
      <c r="F61" s="68"/>
      <c r="G61" s="69"/>
      <c r="H61" s="70"/>
    </row>
    <row r="62" spans="1:8" s="14" customFormat="1" ht="13.9" thickBot="1">
      <c r="A62" s="42"/>
      <c r="B62" s="38" t="s">
        <v>99</v>
      </c>
      <c r="C62" s="39" t="s">
        <v>100</v>
      </c>
      <c r="D62" s="53">
        <v>10000</v>
      </c>
      <c r="E62" s="60"/>
      <c r="F62" s="53">
        <v>10000</v>
      </c>
      <c r="G62" s="60"/>
      <c r="H62" s="61"/>
    </row>
    <row r="63" spans="1:8" s="14" customFormat="1">
      <c r="A63" s="42"/>
      <c r="B63" s="38"/>
      <c r="C63" s="43" t="s">
        <v>39</v>
      </c>
      <c r="D63" s="44"/>
      <c r="E63" s="45">
        <f>SUM(D61:D62)</f>
        <v>10000</v>
      </c>
      <c r="F63" s="44"/>
      <c r="G63" s="45">
        <f>SUM(F61:F62)</f>
        <v>10000</v>
      </c>
      <c r="H63" s="46">
        <f>IF(G63 = 0,"--",SUM(E63-G63))</f>
        <v>0</v>
      </c>
    </row>
    <row r="64" spans="1:8" s="14" customFormat="1">
      <c r="A64" s="42"/>
      <c r="B64" s="71"/>
      <c r="C64" s="72" t="s">
        <v>101</v>
      </c>
      <c r="D64" s="68"/>
      <c r="E64" s="69"/>
      <c r="F64" s="68"/>
      <c r="G64" s="69"/>
      <c r="H64" s="70"/>
    </row>
    <row r="65" spans="1:8" s="14" customFormat="1" ht="13.9" thickBot="1">
      <c r="A65" s="42"/>
      <c r="B65" s="38" t="s">
        <v>102</v>
      </c>
      <c r="C65" s="76" t="s">
        <v>103</v>
      </c>
      <c r="D65" s="53">
        <v>400000</v>
      </c>
      <c r="E65" s="56"/>
      <c r="F65" s="53">
        <v>400000</v>
      </c>
      <c r="G65" s="60"/>
      <c r="H65" s="61"/>
    </row>
    <row r="66" spans="1:8" s="14" customFormat="1">
      <c r="A66" s="42"/>
      <c r="B66" s="38"/>
      <c r="C66" s="43" t="s">
        <v>39</v>
      </c>
      <c r="D66" s="44"/>
      <c r="E66" s="45">
        <f>SUM(D64:D65)</f>
        <v>400000</v>
      </c>
      <c r="F66" s="44"/>
      <c r="G66" s="45">
        <f>SUM(F64:F65)</f>
        <v>400000</v>
      </c>
      <c r="H66" s="46">
        <f>IF(G66 = 0,"--",SUM(E66-G66))</f>
        <v>0</v>
      </c>
    </row>
    <row r="67" spans="1:8" s="14" customFormat="1">
      <c r="A67" s="42"/>
      <c r="B67" s="71"/>
      <c r="C67" s="72" t="s">
        <v>104</v>
      </c>
      <c r="D67" s="68"/>
      <c r="E67" s="69"/>
      <c r="F67" s="68"/>
      <c r="G67" s="69"/>
      <c r="H67" s="70"/>
    </row>
    <row r="68" spans="1:8" s="14" customFormat="1">
      <c r="A68" s="42"/>
      <c r="B68" s="38" t="s">
        <v>105</v>
      </c>
      <c r="C68" s="39" t="s">
        <v>106</v>
      </c>
      <c r="D68" s="40">
        <v>1200000</v>
      </c>
      <c r="E68" s="56"/>
      <c r="F68" s="40">
        <v>1200000</v>
      </c>
      <c r="G68" s="60"/>
      <c r="H68" s="61"/>
    </row>
    <row r="69" spans="1:8" s="14" customFormat="1">
      <c r="A69" s="42"/>
      <c r="B69" s="38" t="s">
        <v>107</v>
      </c>
      <c r="C69" s="39" t="s">
        <v>108</v>
      </c>
      <c r="D69" s="53">
        <v>500000</v>
      </c>
      <c r="E69" s="56"/>
      <c r="F69" s="53">
        <v>500000</v>
      </c>
      <c r="G69" s="60"/>
      <c r="H69" s="61"/>
    </row>
    <row r="70" spans="1:8" s="14" customFormat="1" ht="13.9" thickBot="1">
      <c r="A70" s="42"/>
      <c r="B70" s="38" t="s">
        <v>109</v>
      </c>
      <c r="C70" s="39" t="s">
        <v>110</v>
      </c>
      <c r="D70" s="53">
        <v>300000</v>
      </c>
      <c r="E70" s="56"/>
      <c r="F70" s="53">
        <v>300000</v>
      </c>
      <c r="G70" s="60"/>
      <c r="H70" s="61"/>
    </row>
    <row r="71" spans="1:8" s="14" customFormat="1">
      <c r="A71" s="42"/>
      <c r="B71" s="38"/>
      <c r="C71" s="43" t="s">
        <v>39</v>
      </c>
      <c r="D71" s="44"/>
      <c r="E71" s="45">
        <f>SUM(D68:D70)</f>
        <v>2000000</v>
      </c>
      <c r="F71" s="44"/>
      <c r="G71" s="45">
        <f>SUM(F67:F70)</f>
        <v>2000000</v>
      </c>
      <c r="H71" s="46">
        <f>IF(G71 = 0,"--",SUM(E71-G71))</f>
        <v>0</v>
      </c>
    </row>
    <row r="72" spans="1:8" s="14" customFormat="1">
      <c r="A72" s="42"/>
      <c r="B72" s="71"/>
      <c r="C72" s="72" t="s">
        <v>111</v>
      </c>
      <c r="D72" s="68"/>
      <c r="E72" s="69"/>
      <c r="F72" s="68"/>
      <c r="G72" s="69"/>
      <c r="H72" s="70"/>
    </row>
    <row r="73" spans="1:8" s="14" customFormat="1">
      <c r="A73" s="42"/>
      <c r="B73" s="38">
        <v>1600200</v>
      </c>
      <c r="C73" s="14" t="s">
        <v>38</v>
      </c>
      <c r="D73" s="53">
        <v>650000</v>
      </c>
      <c r="E73" s="53"/>
      <c r="F73" s="53">
        <v>650000</v>
      </c>
      <c r="H73" s="75"/>
    </row>
    <row r="74" spans="1:8" s="14" customFormat="1">
      <c r="A74" s="42"/>
      <c r="B74" s="38" t="s">
        <v>112</v>
      </c>
      <c r="C74" s="39" t="s">
        <v>113</v>
      </c>
      <c r="D74" s="53">
        <v>5000000</v>
      </c>
      <c r="E74" s="56"/>
      <c r="F74" s="53">
        <v>5000000</v>
      </c>
      <c r="G74" s="60"/>
      <c r="H74" s="61"/>
    </row>
    <row r="75" spans="1:8" s="14" customFormat="1" ht="13.9" thickBot="1">
      <c r="A75" s="42"/>
      <c r="B75" s="38" t="s">
        <v>114</v>
      </c>
      <c r="C75" s="76" t="s">
        <v>115</v>
      </c>
      <c r="D75" s="53">
        <v>3000000</v>
      </c>
      <c r="E75" s="77"/>
      <c r="F75" s="53">
        <v>3000000</v>
      </c>
      <c r="G75" s="77"/>
      <c r="H75" s="78"/>
    </row>
    <row r="76" spans="1:8" s="14" customFormat="1">
      <c r="A76" s="42"/>
      <c r="B76" s="38"/>
      <c r="C76" s="43" t="s">
        <v>39</v>
      </c>
      <c r="D76" s="44"/>
      <c r="E76" s="45">
        <f>SUM(D73:D75)</f>
        <v>8650000</v>
      </c>
      <c r="F76" s="44"/>
      <c r="G76" s="45">
        <f>SUM(F72:F75)</f>
        <v>8650000</v>
      </c>
      <c r="H76" s="46">
        <f>IF(G76 = 0,"--",SUM(E76-G76))</f>
        <v>0</v>
      </c>
    </row>
    <row r="77" spans="1:8" s="14" customFormat="1">
      <c r="A77" s="42"/>
      <c r="B77" s="71"/>
      <c r="C77" s="72" t="s">
        <v>116</v>
      </c>
      <c r="D77" s="68"/>
      <c r="E77" s="69"/>
      <c r="F77" s="68"/>
      <c r="G77" s="69"/>
      <c r="H77" s="70"/>
    </row>
    <row r="78" spans="1:8" s="14" customFormat="1" ht="13.9" thickBot="1">
      <c r="A78" s="42"/>
      <c r="B78" s="38" t="s">
        <v>117</v>
      </c>
      <c r="C78" s="76" t="s">
        <v>118</v>
      </c>
      <c r="D78" s="79">
        <v>500000</v>
      </c>
      <c r="E78" s="77"/>
      <c r="F78" s="79">
        <v>500000</v>
      </c>
      <c r="G78" s="77"/>
      <c r="H78" s="80"/>
    </row>
    <row r="79" spans="1:8" s="14" customFormat="1">
      <c r="A79" s="42"/>
      <c r="B79" s="38"/>
      <c r="C79" s="43" t="s">
        <v>39</v>
      </c>
      <c r="D79" s="44"/>
      <c r="E79" s="45">
        <f>SUM(D77:D78)</f>
        <v>500000</v>
      </c>
      <c r="F79" s="44"/>
      <c r="G79" s="45">
        <f>SUM(F77:F78)</f>
        <v>500000</v>
      </c>
      <c r="H79" s="46">
        <f>IF(G79 = 0,"--",SUM(E79-G79))</f>
        <v>0</v>
      </c>
    </row>
    <row r="80" spans="1:8">
      <c r="A80" s="42"/>
      <c r="B80" s="81" t="s">
        <v>119</v>
      </c>
      <c r="C80" s="82" t="s">
        <v>120</v>
      </c>
      <c r="D80" s="83"/>
      <c r="E80" s="84"/>
      <c r="F80" s="83"/>
      <c r="G80" s="84"/>
      <c r="H80" s="85"/>
    </row>
    <row r="81" spans="1:8" ht="28.9" customHeight="1">
      <c r="A81" s="42"/>
      <c r="B81" s="86"/>
      <c r="C81" s="43" t="s">
        <v>39</v>
      </c>
      <c r="D81" s="87"/>
      <c r="E81" s="88">
        <f>SUM(E10:E79)</f>
        <v>44741000</v>
      </c>
      <c r="F81" s="89"/>
      <c r="G81" s="88">
        <f>SUM(G10:G79)</f>
        <v>35141000</v>
      </c>
      <c r="H81" s="90"/>
    </row>
    <row r="82" spans="1:8" s="14" customFormat="1">
      <c r="A82" s="42"/>
      <c r="B82" s="91"/>
      <c r="C82" s="92" t="s">
        <v>121</v>
      </c>
      <c r="D82" s="93"/>
      <c r="E82" s="94"/>
      <c r="F82" s="93"/>
      <c r="G82" s="94"/>
      <c r="H82" s="95"/>
    </row>
    <row r="83" spans="1:8" s="14" customFormat="1">
      <c r="A83" s="42"/>
      <c r="B83" s="38" t="s">
        <v>122</v>
      </c>
      <c r="C83" s="76" t="s">
        <v>123</v>
      </c>
      <c r="D83" s="53">
        <v>75000</v>
      </c>
      <c r="E83" s="60"/>
      <c r="F83" s="53">
        <v>75000</v>
      </c>
      <c r="G83" s="60"/>
      <c r="H83" s="61"/>
    </row>
    <row r="84" spans="1:8" s="14" customFormat="1">
      <c r="A84" s="42"/>
      <c r="B84" s="38" t="s">
        <v>124</v>
      </c>
      <c r="C84" s="39" t="s">
        <v>125</v>
      </c>
      <c r="D84" s="53">
        <v>1650000</v>
      </c>
      <c r="E84" s="60"/>
      <c r="F84" s="53">
        <v>1650000</v>
      </c>
      <c r="G84" s="60"/>
      <c r="H84" s="64"/>
    </row>
    <row r="85" spans="1:8" s="14" customFormat="1">
      <c r="A85" s="42"/>
      <c r="B85" s="38" t="s">
        <v>126</v>
      </c>
      <c r="C85" s="39" t="s">
        <v>127</v>
      </c>
      <c r="D85" s="53">
        <v>15000</v>
      </c>
      <c r="E85" s="60"/>
      <c r="F85" s="53">
        <v>15000</v>
      </c>
      <c r="G85" s="60"/>
      <c r="H85" s="64"/>
    </row>
    <row r="86" spans="1:8" s="14" customFormat="1">
      <c r="A86" s="42"/>
      <c r="B86" s="38" t="s">
        <v>128</v>
      </c>
      <c r="C86" s="52" t="s">
        <v>129</v>
      </c>
      <c r="D86" s="53">
        <v>150000</v>
      </c>
      <c r="E86" s="60"/>
      <c r="F86" s="53">
        <v>150000</v>
      </c>
      <c r="G86" s="60"/>
      <c r="H86" s="64"/>
    </row>
    <row r="87" spans="1:8" s="14" customFormat="1" ht="13.9" thickBot="1">
      <c r="A87" s="42"/>
      <c r="B87" s="38" t="s">
        <v>130</v>
      </c>
      <c r="C87" s="76" t="s">
        <v>131</v>
      </c>
      <c r="D87" s="79">
        <v>1575000</v>
      </c>
      <c r="E87" s="77"/>
      <c r="F87" s="54"/>
      <c r="G87" s="77"/>
      <c r="H87" s="80"/>
    </row>
    <row r="88" spans="1:8" s="14" customFormat="1">
      <c r="A88" s="42"/>
      <c r="B88" s="38"/>
      <c r="C88" s="43" t="s">
        <v>39</v>
      </c>
      <c r="D88" s="44"/>
      <c r="E88" s="45">
        <f>SUM(D82:D87)</f>
        <v>3465000</v>
      </c>
      <c r="F88" s="44"/>
      <c r="G88" s="45">
        <f>SUM(F83:F87)</f>
        <v>1890000</v>
      </c>
      <c r="H88" s="46">
        <f>IF(G88 = 0,"--",SUM(E88-G88))</f>
        <v>1575000</v>
      </c>
    </row>
    <row r="89" spans="1:8">
      <c r="A89" s="42"/>
      <c r="B89" s="96"/>
      <c r="C89" s="97" t="s">
        <v>132</v>
      </c>
      <c r="D89" s="98"/>
      <c r="E89" s="94"/>
      <c r="F89" s="93"/>
      <c r="G89" s="94"/>
      <c r="H89" s="95"/>
    </row>
    <row r="90" spans="1:8" ht="13.9" thickBot="1">
      <c r="A90" s="42"/>
      <c r="B90" s="38" t="s">
        <v>133</v>
      </c>
      <c r="C90" s="39" t="s">
        <v>132</v>
      </c>
      <c r="D90" s="87">
        <v>600000</v>
      </c>
      <c r="E90" s="60"/>
      <c r="F90" s="87">
        <v>600000</v>
      </c>
      <c r="G90" s="60"/>
      <c r="H90" s="64"/>
    </row>
    <row r="91" spans="1:8">
      <c r="A91" s="42"/>
      <c r="B91" s="86"/>
      <c r="C91" s="43" t="s">
        <v>39</v>
      </c>
      <c r="D91" s="44"/>
      <c r="E91" s="45">
        <f>SUM(D89:D90)</f>
        <v>600000</v>
      </c>
      <c r="F91" s="44"/>
      <c r="G91" s="45">
        <f>SUM(F89:F90)</f>
        <v>600000</v>
      </c>
      <c r="H91" s="46">
        <f>IF(G91 = 0,"--",SUM(E91-G91))</f>
        <v>0</v>
      </c>
    </row>
    <row r="92" spans="1:8">
      <c r="A92" s="42"/>
      <c r="B92" s="96"/>
      <c r="C92" s="97" t="s">
        <v>134</v>
      </c>
      <c r="D92" s="98"/>
      <c r="E92" s="94"/>
      <c r="F92" s="93"/>
      <c r="G92" s="94"/>
      <c r="H92" s="95"/>
    </row>
    <row r="93" spans="1:8">
      <c r="A93" s="42"/>
      <c r="B93" s="38" t="s">
        <v>135</v>
      </c>
      <c r="C93" s="76" t="s">
        <v>136</v>
      </c>
      <c r="D93" s="99">
        <v>2000000</v>
      </c>
      <c r="E93" s="60"/>
      <c r="F93" s="54"/>
      <c r="G93" s="60"/>
      <c r="H93" s="64"/>
    </row>
    <row r="94" spans="1:8" ht="13.9" thickBot="1">
      <c r="A94" s="42"/>
      <c r="B94" s="38" t="s">
        <v>137</v>
      </c>
      <c r="C94" s="76" t="s">
        <v>138</v>
      </c>
      <c r="D94" s="99">
        <v>1500000</v>
      </c>
      <c r="E94" s="60"/>
      <c r="F94" s="99">
        <v>1000000</v>
      </c>
      <c r="G94" s="60"/>
      <c r="H94" s="64"/>
    </row>
    <row r="95" spans="1:8">
      <c r="A95" s="42"/>
      <c r="B95" s="86"/>
      <c r="C95" s="43" t="s">
        <v>39</v>
      </c>
      <c r="D95" s="44"/>
      <c r="E95" s="45">
        <f>SUM(D93:D94)</f>
        <v>3500000</v>
      </c>
      <c r="F95" s="44"/>
      <c r="G95" s="45">
        <f>SUM(F92:F94)</f>
        <v>1000000</v>
      </c>
      <c r="H95" s="46">
        <f>IF(G95 = 0,"--",SUM(E95-G95))</f>
        <v>2500000</v>
      </c>
    </row>
    <row r="96" spans="1:8">
      <c r="A96" s="42"/>
      <c r="B96" s="96"/>
      <c r="C96" s="97" t="s">
        <v>139</v>
      </c>
      <c r="D96" s="93"/>
      <c r="E96" s="94"/>
      <c r="F96" s="93"/>
      <c r="G96" s="94"/>
      <c r="H96" s="95"/>
    </row>
    <row r="97" spans="1:8" ht="13.9" thickBot="1">
      <c r="A97" s="42"/>
      <c r="B97" s="38" t="s">
        <v>140</v>
      </c>
      <c r="C97" s="76" t="s">
        <v>139</v>
      </c>
      <c r="D97" s="53">
        <v>7000000</v>
      </c>
      <c r="E97" s="60"/>
      <c r="F97" s="54"/>
      <c r="G97" s="60"/>
      <c r="H97" s="64"/>
    </row>
    <row r="98" spans="1:8" ht="13.9" thickBot="1">
      <c r="A98" s="42"/>
      <c r="B98" s="100"/>
      <c r="C98" s="101" t="s">
        <v>39</v>
      </c>
      <c r="D98" s="102"/>
      <c r="E98" s="103">
        <f>SUM(D97)</f>
        <v>7000000</v>
      </c>
      <c r="F98" s="102"/>
      <c r="G98" s="103">
        <f>SUM(F95:F97)</f>
        <v>0</v>
      </c>
      <c r="H98" s="104" t="str">
        <f>IF(G98 = 0,"--",SUM(E98-G98))</f>
        <v>--</v>
      </c>
    </row>
    <row r="99" spans="1:8" hidden="1">
      <c r="B99" s="105"/>
      <c r="C99" s="106"/>
      <c r="D99" s="107"/>
      <c r="E99" s="108"/>
      <c r="F99" s="107"/>
      <c r="G99" s="108" t="s">
        <v>141</v>
      </c>
      <c r="H99" s="109" t="e">
        <f>(#REF!+#REF!)/#REF!</f>
        <v>#REF!</v>
      </c>
    </row>
    <row r="100" spans="1:8" ht="13.9" hidden="1" thickBot="1">
      <c r="B100" s="110"/>
      <c r="C100" s="111" t="s">
        <v>18</v>
      </c>
      <c r="D100" s="112"/>
      <c r="E100" s="112"/>
      <c r="F100" s="112"/>
      <c r="G100" s="113" t="s">
        <v>142</v>
      </c>
      <c r="H100" s="114" t="e">
        <f>#REF!/#REF!</f>
        <v>#REF!</v>
      </c>
    </row>
  </sheetData>
  <mergeCells count="5">
    <mergeCell ref="C2:H2"/>
    <mergeCell ref="G3:H3"/>
    <mergeCell ref="G4:H4"/>
    <mergeCell ref="D8:E8"/>
    <mergeCell ref="F8:G8"/>
  </mergeCells>
  <pageMargins left="0.25" right="0.25" top="0.5" bottom="0.5" header="0.3" footer="0.3"/>
  <pageSetup scale="91" fitToHeight="0" orientation="landscape" r:id="rId1"/>
  <headerFooter alignWithMargins="0">
    <oddFooter>&amp;L&amp;8Form FOG466&amp;C&amp;8Page &amp;P of &amp;N&amp;R&amp;8Modified:  03.2021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CAC9E-CE78-41C5-9979-1E5E1D3C79AF}">
  <sheetPr>
    <pageSetUpPr fitToPage="1"/>
  </sheetPr>
  <dimension ref="B1:Q52"/>
  <sheetViews>
    <sheetView topLeftCell="A19" workbookViewId="0">
      <selection activeCell="L16" sqref="L16"/>
    </sheetView>
  </sheetViews>
  <sheetFormatPr defaultRowHeight="13.15"/>
  <cols>
    <col min="2" max="2" width="39.85546875" bestFit="1" customWidth="1"/>
    <col min="3" max="3" width="11.7109375" bestFit="1" customWidth="1"/>
    <col min="4" max="9" width="12.7109375" customWidth="1"/>
  </cols>
  <sheetData>
    <row r="1" spans="2:17">
      <c r="B1" s="1"/>
      <c r="C1" s="2"/>
      <c r="D1" s="3"/>
      <c r="E1" s="3"/>
      <c r="F1" s="3"/>
      <c r="G1" s="3"/>
      <c r="H1" s="4"/>
      <c r="I1" s="4"/>
      <c r="J1" s="5"/>
      <c r="K1" s="5"/>
      <c r="L1" s="5"/>
      <c r="M1" s="5"/>
      <c r="N1" s="5"/>
      <c r="O1" s="5"/>
      <c r="P1" s="5"/>
      <c r="Q1" s="5"/>
    </row>
    <row r="2" spans="2:17" ht="23.45" thickBot="1">
      <c r="B2" s="6"/>
      <c r="C2" s="167" t="s">
        <v>143</v>
      </c>
      <c r="D2" s="167"/>
      <c r="E2" s="167"/>
      <c r="F2" s="167"/>
      <c r="G2" s="167"/>
      <c r="H2" s="167"/>
      <c r="I2" s="167"/>
      <c r="J2" s="7"/>
      <c r="K2" s="7"/>
      <c r="L2" s="7"/>
      <c r="M2" s="7"/>
      <c r="N2" s="7"/>
      <c r="O2" s="7"/>
      <c r="P2" s="7"/>
      <c r="Q2" s="7"/>
    </row>
    <row r="3" spans="2:17" ht="21" customHeight="1" thickTop="1">
      <c r="B3" s="8"/>
      <c r="C3" s="9"/>
      <c r="D3" s="8"/>
      <c r="E3" s="8"/>
      <c r="F3" s="8" t="s">
        <v>1</v>
      </c>
      <c r="G3" s="172"/>
      <c r="H3" s="172"/>
      <c r="I3" s="172"/>
      <c r="J3" s="10"/>
      <c r="K3" s="10"/>
      <c r="L3" s="10"/>
      <c r="M3" s="10"/>
      <c r="N3" s="10"/>
      <c r="O3" s="10"/>
      <c r="P3" s="10"/>
      <c r="Q3" s="10"/>
    </row>
    <row r="4" spans="2:17" ht="20.25" customHeight="1" thickBot="1">
      <c r="B4" s="8"/>
      <c r="C4" s="11"/>
      <c r="D4" s="8"/>
      <c r="E4" s="8"/>
      <c r="F4" s="8" t="s">
        <v>2</v>
      </c>
      <c r="G4" s="173">
        <f ca="1">TODAY()</f>
        <v>44602</v>
      </c>
      <c r="H4" s="173"/>
      <c r="I4" s="173"/>
      <c r="J4" s="10"/>
      <c r="K4" s="10"/>
      <c r="L4" s="10"/>
      <c r="M4" s="10"/>
      <c r="N4" s="10"/>
      <c r="O4" s="10"/>
      <c r="P4" s="10"/>
      <c r="Q4" s="10"/>
    </row>
    <row r="5" spans="2:17" ht="22.9" customHeight="1" thickBot="1">
      <c r="D5" s="174" t="s">
        <v>144</v>
      </c>
      <c r="E5" s="175"/>
      <c r="F5" s="175" t="s">
        <v>145</v>
      </c>
      <c r="G5" s="175"/>
      <c r="H5" s="175" t="s">
        <v>146</v>
      </c>
      <c r="I5" s="176"/>
    </row>
    <row r="6" spans="2:17" ht="28.9" customHeight="1" thickBot="1">
      <c r="B6" s="115"/>
      <c r="C6" s="115" t="s">
        <v>147</v>
      </c>
      <c r="D6" s="116" t="s">
        <v>148</v>
      </c>
      <c r="E6" s="117" t="s">
        <v>149</v>
      </c>
      <c r="F6" s="116" t="s">
        <v>148</v>
      </c>
      <c r="G6" s="117" t="s">
        <v>149</v>
      </c>
      <c r="H6" s="116" t="s">
        <v>148</v>
      </c>
      <c r="I6" s="117" t="s">
        <v>149</v>
      </c>
    </row>
    <row r="7" spans="2:17">
      <c r="B7" s="118" t="s">
        <v>20</v>
      </c>
      <c r="C7" s="119">
        <v>260000</v>
      </c>
      <c r="D7" s="120"/>
      <c r="E7" s="121">
        <f>C7*D7</f>
        <v>0</v>
      </c>
      <c r="F7" s="122">
        <v>0</v>
      </c>
      <c r="G7" s="123" t="s">
        <v>150</v>
      </c>
      <c r="H7" s="122">
        <v>0</v>
      </c>
      <c r="I7" s="123" t="s">
        <v>150</v>
      </c>
    </row>
    <row r="8" spans="2:17">
      <c r="B8" s="118" t="s">
        <v>22</v>
      </c>
      <c r="C8" s="119">
        <v>110000</v>
      </c>
      <c r="D8" s="124"/>
      <c r="E8" s="125">
        <f t="shared" ref="E8:E50" si="0">C8*D8</f>
        <v>0</v>
      </c>
      <c r="F8" s="126">
        <v>0</v>
      </c>
      <c r="G8" s="65" t="s">
        <v>150</v>
      </c>
      <c r="H8" s="126">
        <v>0</v>
      </c>
      <c r="I8" s="65" t="s">
        <v>150</v>
      </c>
    </row>
    <row r="9" spans="2:17">
      <c r="B9" s="118" t="s">
        <v>24</v>
      </c>
      <c r="C9" s="119">
        <v>200000</v>
      </c>
      <c r="D9" s="124"/>
      <c r="E9" s="125">
        <f t="shared" si="0"/>
        <v>0</v>
      </c>
      <c r="F9" s="126">
        <v>0</v>
      </c>
      <c r="G9" s="65" t="s">
        <v>150</v>
      </c>
      <c r="H9" s="126">
        <v>0</v>
      </c>
      <c r="I9" s="65" t="s">
        <v>150</v>
      </c>
    </row>
    <row r="10" spans="2:17">
      <c r="B10" s="118" t="s">
        <v>26</v>
      </c>
      <c r="C10" s="119">
        <v>280000</v>
      </c>
      <c r="D10" s="124"/>
      <c r="E10" s="125">
        <f t="shared" si="0"/>
        <v>0</v>
      </c>
      <c r="F10" s="126">
        <v>0</v>
      </c>
      <c r="G10" s="65" t="s">
        <v>150</v>
      </c>
      <c r="H10" s="126">
        <v>0</v>
      </c>
      <c r="I10" s="65" t="s">
        <v>150</v>
      </c>
    </row>
    <row r="11" spans="2:17">
      <c r="B11" s="118" t="s">
        <v>28</v>
      </c>
      <c r="C11" s="119">
        <v>200000</v>
      </c>
      <c r="D11" s="124"/>
      <c r="E11" s="125">
        <f t="shared" si="0"/>
        <v>0</v>
      </c>
      <c r="F11" s="126">
        <v>0</v>
      </c>
      <c r="G11" s="65" t="s">
        <v>150</v>
      </c>
      <c r="H11" s="126">
        <v>0</v>
      </c>
      <c r="I11" s="65" t="s">
        <v>150</v>
      </c>
    </row>
    <row r="12" spans="2:17">
      <c r="B12" s="118" t="s">
        <v>30</v>
      </c>
      <c r="C12" s="119">
        <v>1100000</v>
      </c>
      <c r="D12" s="124"/>
      <c r="E12" s="125">
        <f t="shared" si="0"/>
        <v>0</v>
      </c>
      <c r="F12" s="126">
        <v>0</v>
      </c>
      <c r="G12" s="65" t="s">
        <v>150</v>
      </c>
      <c r="H12" s="126">
        <v>0</v>
      </c>
      <c r="I12" s="65" t="s">
        <v>150</v>
      </c>
    </row>
    <row r="13" spans="2:17">
      <c r="B13" s="118" t="s">
        <v>32</v>
      </c>
      <c r="C13" s="119">
        <v>750000</v>
      </c>
      <c r="D13" s="124"/>
      <c r="E13" s="125">
        <f t="shared" si="0"/>
        <v>0</v>
      </c>
      <c r="F13" s="126">
        <v>0</v>
      </c>
      <c r="G13" s="65" t="s">
        <v>150</v>
      </c>
      <c r="H13" s="126">
        <v>0</v>
      </c>
      <c r="I13" s="65" t="s">
        <v>150</v>
      </c>
    </row>
    <row r="14" spans="2:17">
      <c r="B14" s="118" t="s">
        <v>34</v>
      </c>
      <c r="C14" s="119">
        <v>300000</v>
      </c>
      <c r="D14" s="124"/>
      <c r="E14" s="125">
        <f t="shared" si="0"/>
        <v>0</v>
      </c>
      <c r="F14" s="126">
        <v>0</v>
      </c>
      <c r="G14" s="65" t="s">
        <v>150</v>
      </c>
      <c r="H14" s="126">
        <v>0</v>
      </c>
      <c r="I14" s="65" t="s">
        <v>150</v>
      </c>
    </row>
    <row r="15" spans="2:17">
      <c r="B15" s="118" t="s">
        <v>36</v>
      </c>
      <c r="C15" s="119">
        <v>2500000</v>
      </c>
      <c r="D15" s="124"/>
      <c r="E15" s="125">
        <f t="shared" si="0"/>
        <v>0</v>
      </c>
      <c r="F15" s="126">
        <v>0</v>
      </c>
      <c r="G15" s="65" t="s">
        <v>150</v>
      </c>
      <c r="H15" s="126">
        <v>0</v>
      </c>
      <c r="I15" s="65" t="s">
        <v>150</v>
      </c>
    </row>
    <row r="16" spans="2:17">
      <c r="B16" s="118" t="s">
        <v>38</v>
      </c>
      <c r="C16" s="119">
        <v>700000</v>
      </c>
      <c r="D16" s="124"/>
      <c r="E16" s="125">
        <f t="shared" si="0"/>
        <v>0</v>
      </c>
      <c r="F16" s="126">
        <v>0</v>
      </c>
      <c r="G16" s="65" t="s">
        <v>150</v>
      </c>
      <c r="H16" s="126">
        <v>0</v>
      </c>
      <c r="I16" s="65" t="s">
        <v>150</v>
      </c>
    </row>
    <row r="17" spans="2:9">
      <c r="B17" s="118" t="s">
        <v>42</v>
      </c>
      <c r="C17" s="127"/>
      <c r="D17" s="124"/>
      <c r="E17" s="125">
        <f t="shared" si="0"/>
        <v>0</v>
      </c>
      <c r="F17" s="126">
        <v>0</v>
      </c>
      <c r="G17" s="65" t="s">
        <v>150</v>
      </c>
      <c r="H17" s="126">
        <v>0</v>
      </c>
      <c r="I17" s="65" t="s">
        <v>150</v>
      </c>
    </row>
    <row r="18" spans="2:9">
      <c r="B18" s="118" t="s">
        <v>44</v>
      </c>
      <c r="C18" s="128">
        <v>3800000</v>
      </c>
      <c r="D18" s="124"/>
      <c r="E18" s="125">
        <f t="shared" si="0"/>
        <v>0</v>
      </c>
      <c r="F18" s="126">
        <v>0</v>
      </c>
      <c r="G18" s="65" t="s">
        <v>150</v>
      </c>
      <c r="H18" s="126">
        <v>0</v>
      </c>
      <c r="I18" s="65" t="s">
        <v>150</v>
      </c>
    </row>
    <row r="19" spans="2:9">
      <c r="B19" s="118" t="s">
        <v>46</v>
      </c>
      <c r="C19" s="119">
        <v>2400000</v>
      </c>
      <c r="D19" s="124"/>
      <c r="E19" s="125">
        <f t="shared" si="0"/>
        <v>0</v>
      </c>
      <c r="F19" s="126">
        <v>0</v>
      </c>
      <c r="G19" s="65" t="s">
        <v>150</v>
      </c>
      <c r="H19" s="126">
        <v>0</v>
      </c>
      <c r="I19" s="65" t="s">
        <v>150</v>
      </c>
    </row>
    <row r="20" spans="2:9">
      <c r="B20" s="129" t="s">
        <v>49</v>
      </c>
      <c r="C20" s="128">
        <v>1100000</v>
      </c>
      <c r="D20" s="124"/>
      <c r="E20" s="125">
        <f t="shared" si="0"/>
        <v>0</v>
      </c>
      <c r="F20" s="126">
        <v>0</v>
      </c>
      <c r="G20" s="65" t="s">
        <v>150</v>
      </c>
      <c r="H20" s="126">
        <v>0</v>
      </c>
      <c r="I20" s="65" t="s">
        <v>150</v>
      </c>
    </row>
    <row r="21" spans="2:9">
      <c r="B21" s="129" t="s">
        <v>52</v>
      </c>
      <c r="C21" s="128">
        <v>390000</v>
      </c>
      <c r="D21" s="124"/>
      <c r="E21" s="125">
        <f t="shared" si="0"/>
        <v>0</v>
      </c>
      <c r="F21" s="126">
        <v>0</v>
      </c>
      <c r="G21" s="65" t="s">
        <v>150</v>
      </c>
      <c r="H21" s="126">
        <v>0</v>
      </c>
      <c r="I21" s="65" t="s">
        <v>150</v>
      </c>
    </row>
    <row r="22" spans="2:9">
      <c r="B22" s="129" t="s">
        <v>54</v>
      </c>
      <c r="C22" s="128">
        <v>5000000</v>
      </c>
      <c r="D22" s="124"/>
      <c r="E22" s="125">
        <f t="shared" si="0"/>
        <v>0</v>
      </c>
      <c r="F22" s="126">
        <v>0</v>
      </c>
      <c r="G22" s="65" t="s">
        <v>150</v>
      </c>
      <c r="H22" s="126">
        <v>0</v>
      </c>
      <c r="I22" s="65" t="s">
        <v>150</v>
      </c>
    </row>
    <row r="23" spans="2:9">
      <c r="B23" s="129" t="s">
        <v>56</v>
      </c>
      <c r="C23" s="128">
        <v>260000</v>
      </c>
      <c r="D23" s="124"/>
      <c r="E23" s="125">
        <f t="shared" si="0"/>
        <v>0</v>
      </c>
      <c r="F23" s="126">
        <v>0</v>
      </c>
      <c r="G23" s="65" t="s">
        <v>150</v>
      </c>
      <c r="H23" s="126">
        <v>0</v>
      </c>
      <c r="I23" s="65" t="s">
        <v>150</v>
      </c>
    </row>
    <row r="24" spans="2:9">
      <c r="B24" s="129" t="s">
        <v>58</v>
      </c>
      <c r="C24" s="128">
        <v>750000</v>
      </c>
      <c r="D24" s="124"/>
      <c r="E24" s="125">
        <f t="shared" si="0"/>
        <v>0</v>
      </c>
      <c r="F24" s="126">
        <v>0</v>
      </c>
      <c r="G24" s="65" t="s">
        <v>150</v>
      </c>
      <c r="H24" s="126">
        <v>0</v>
      </c>
      <c r="I24" s="65" t="s">
        <v>150</v>
      </c>
    </row>
    <row r="25" spans="2:9">
      <c r="B25" s="129" t="s">
        <v>60</v>
      </c>
      <c r="C25" s="128">
        <v>550000</v>
      </c>
      <c r="D25" s="124"/>
      <c r="E25" s="125">
        <f t="shared" si="0"/>
        <v>0</v>
      </c>
      <c r="F25" s="126">
        <v>0</v>
      </c>
      <c r="G25" s="65" t="s">
        <v>150</v>
      </c>
      <c r="H25" s="126">
        <v>0</v>
      </c>
      <c r="I25" s="65" t="s">
        <v>150</v>
      </c>
    </row>
    <row r="26" spans="2:9">
      <c r="B26" s="118" t="s">
        <v>63</v>
      </c>
      <c r="C26" s="127"/>
      <c r="D26" s="124"/>
      <c r="E26" s="125">
        <f t="shared" si="0"/>
        <v>0</v>
      </c>
      <c r="F26" s="126">
        <v>0</v>
      </c>
      <c r="G26" s="65" t="s">
        <v>150</v>
      </c>
      <c r="H26" s="126">
        <v>0</v>
      </c>
      <c r="I26" s="65" t="s">
        <v>150</v>
      </c>
    </row>
    <row r="27" spans="2:9">
      <c r="B27" s="118" t="s">
        <v>65</v>
      </c>
      <c r="C27" s="128">
        <v>300000</v>
      </c>
      <c r="D27" s="124"/>
      <c r="E27" s="125">
        <f t="shared" si="0"/>
        <v>0</v>
      </c>
      <c r="F27" s="126">
        <v>0</v>
      </c>
      <c r="G27" s="65" t="s">
        <v>150</v>
      </c>
      <c r="H27" s="126">
        <v>0</v>
      </c>
      <c r="I27" s="65" t="s">
        <v>150</v>
      </c>
    </row>
    <row r="28" spans="2:9">
      <c r="B28" s="118" t="s">
        <v>67</v>
      </c>
      <c r="C28" s="127"/>
      <c r="D28" s="124"/>
      <c r="E28" s="125">
        <f t="shared" si="0"/>
        <v>0</v>
      </c>
      <c r="F28" s="126">
        <v>0</v>
      </c>
      <c r="G28" s="65" t="s">
        <v>150</v>
      </c>
      <c r="H28" s="126">
        <v>0</v>
      </c>
      <c r="I28" s="65" t="s">
        <v>150</v>
      </c>
    </row>
    <row r="29" spans="2:9">
      <c r="B29" s="118" t="s">
        <v>69</v>
      </c>
      <c r="C29" s="128">
        <v>300000</v>
      </c>
      <c r="D29" s="124"/>
      <c r="E29" s="125">
        <f t="shared" si="0"/>
        <v>0</v>
      </c>
      <c r="F29" s="126">
        <v>0</v>
      </c>
      <c r="G29" s="65" t="s">
        <v>150</v>
      </c>
      <c r="H29" s="126">
        <v>0</v>
      </c>
      <c r="I29" s="65" t="s">
        <v>150</v>
      </c>
    </row>
    <row r="30" spans="2:9">
      <c r="B30" s="118" t="s">
        <v>71</v>
      </c>
      <c r="C30" s="128">
        <v>50000</v>
      </c>
      <c r="D30" s="124"/>
      <c r="E30" s="125">
        <f t="shared" si="0"/>
        <v>0</v>
      </c>
      <c r="F30" s="126">
        <v>0</v>
      </c>
      <c r="G30" s="65" t="s">
        <v>150</v>
      </c>
      <c r="H30" s="126">
        <v>0</v>
      </c>
      <c r="I30" s="65" t="s">
        <v>150</v>
      </c>
    </row>
    <row r="31" spans="2:9">
      <c r="B31" s="118" t="s">
        <v>73</v>
      </c>
      <c r="C31" s="119">
        <v>15000</v>
      </c>
      <c r="D31" s="124"/>
      <c r="E31" s="125">
        <f t="shared" si="0"/>
        <v>0</v>
      </c>
      <c r="F31" s="126">
        <v>0</v>
      </c>
      <c r="G31" s="65" t="s">
        <v>150</v>
      </c>
      <c r="H31" s="126">
        <v>0</v>
      </c>
      <c r="I31" s="65" t="s">
        <v>150</v>
      </c>
    </row>
    <row r="32" spans="2:9">
      <c r="B32" s="118" t="s">
        <v>75</v>
      </c>
      <c r="C32" s="128">
        <v>200000</v>
      </c>
      <c r="D32" s="124"/>
      <c r="E32" s="125">
        <f t="shared" si="0"/>
        <v>0</v>
      </c>
      <c r="F32" s="126">
        <v>0</v>
      </c>
      <c r="G32" s="65" t="s">
        <v>150</v>
      </c>
      <c r="H32" s="126">
        <v>0</v>
      </c>
      <c r="I32" s="65" t="s">
        <v>150</v>
      </c>
    </row>
    <row r="33" spans="2:9">
      <c r="B33" s="118" t="s">
        <v>78</v>
      </c>
      <c r="C33" s="119">
        <v>500000</v>
      </c>
      <c r="D33" s="124"/>
      <c r="E33" s="125">
        <f t="shared" si="0"/>
        <v>0</v>
      </c>
      <c r="F33" s="126">
        <v>0</v>
      </c>
      <c r="G33" s="65" t="s">
        <v>150</v>
      </c>
      <c r="H33" s="126">
        <v>0</v>
      </c>
      <c r="I33" s="65" t="s">
        <v>150</v>
      </c>
    </row>
    <row r="34" spans="2:9">
      <c r="B34" s="118" t="s">
        <v>80</v>
      </c>
      <c r="C34" s="127"/>
      <c r="D34" s="124"/>
      <c r="E34" s="125">
        <f t="shared" si="0"/>
        <v>0</v>
      </c>
      <c r="F34" s="126">
        <v>0</v>
      </c>
      <c r="G34" s="65" t="s">
        <v>150</v>
      </c>
      <c r="H34" s="126">
        <v>0</v>
      </c>
      <c r="I34" s="65" t="s">
        <v>150</v>
      </c>
    </row>
    <row r="35" spans="2:9">
      <c r="B35" s="118" t="s">
        <v>83</v>
      </c>
      <c r="C35" s="128">
        <v>50000</v>
      </c>
      <c r="D35" s="124"/>
      <c r="E35" s="125">
        <f t="shared" si="0"/>
        <v>0</v>
      </c>
      <c r="F35" s="126">
        <v>0</v>
      </c>
      <c r="G35" s="65" t="s">
        <v>150</v>
      </c>
      <c r="H35" s="126">
        <v>0</v>
      </c>
      <c r="I35" s="65" t="s">
        <v>150</v>
      </c>
    </row>
    <row r="36" spans="2:9">
      <c r="B36" s="118" t="s">
        <v>85</v>
      </c>
      <c r="C36" s="119">
        <v>300000</v>
      </c>
      <c r="D36" s="124"/>
      <c r="E36" s="125">
        <f t="shared" si="0"/>
        <v>0</v>
      </c>
      <c r="F36" s="126">
        <v>0</v>
      </c>
      <c r="G36" s="65" t="s">
        <v>150</v>
      </c>
      <c r="H36" s="126">
        <v>0</v>
      </c>
      <c r="I36" s="65" t="s">
        <v>150</v>
      </c>
    </row>
    <row r="37" spans="2:9">
      <c r="B37" s="118" t="s">
        <v>87</v>
      </c>
      <c r="C37" s="128">
        <v>11000</v>
      </c>
      <c r="D37" s="124"/>
      <c r="E37" s="125">
        <f t="shared" si="0"/>
        <v>0</v>
      </c>
      <c r="F37" s="126">
        <v>0</v>
      </c>
      <c r="G37" s="65" t="s">
        <v>150</v>
      </c>
      <c r="H37" s="126">
        <v>0</v>
      </c>
      <c r="I37" s="65" t="s">
        <v>150</v>
      </c>
    </row>
    <row r="38" spans="2:9">
      <c r="B38" s="118" t="s">
        <v>89</v>
      </c>
      <c r="C38" s="128">
        <v>55000</v>
      </c>
      <c r="D38" s="124"/>
      <c r="E38" s="125">
        <f t="shared" si="0"/>
        <v>0</v>
      </c>
      <c r="F38" s="126">
        <v>0</v>
      </c>
      <c r="G38" s="65" t="s">
        <v>150</v>
      </c>
      <c r="H38" s="126">
        <v>0</v>
      </c>
      <c r="I38" s="65" t="s">
        <v>150</v>
      </c>
    </row>
    <row r="39" spans="2:9">
      <c r="B39" s="118" t="s">
        <v>91</v>
      </c>
      <c r="C39" s="119">
        <v>175000</v>
      </c>
      <c r="D39" s="124"/>
      <c r="E39" s="125">
        <f t="shared" si="0"/>
        <v>0</v>
      </c>
      <c r="F39" s="126">
        <v>0</v>
      </c>
      <c r="G39" s="65" t="s">
        <v>150</v>
      </c>
      <c r="H39" s="126">
        <v>0</v>
      </c>
      <c r="I39" s="65" t="s">
        <v>150</v>
      </c>
    </row>
    <row r="40" spans="2:9">
      <c r="B40" s="118" t="s">
        <v>93</v>
      </c>
      <c r="C40" s="128">
        <v>550000</v>
      </c>
      <c r="D40" s="124"/>
      <c r="E40" s="125">
        <f t="shared" si="0"/>
        <v>0</v>
      </c>
      <c r="F40" s="126">
        <v>0</v>
      </c>
      <c r="G40" s="65" t="s">
        <v>150</v>
      </c>
      <c r="H40" s="126">
        <v>0</v>
      </c>
      <c r="I40" s="65" t="s">
        <v>150</v>
      </c>
    </row>
    <row r="41" spans="2:9">
      <c r="B41" s="118" t="s">
        <v>95</v>
      </c>
      <c r="C41" s="128">
        <v>25000</v>
      </c>
      <c r="D41" s="124"/>
      <c r="E41" s="125">
        <f t="shared" si="0"/>
        <v>0</v>
      </c>
      <c r="F41" s="126">
        <v>0</v>
      </c>
      <c r="G41" s="65" t="s">
        <v>150</v>
      </c>
      <c r="H41" s="126">
        <v>0</v>
      </c>
      <c r="I41" s="65" t="s">
        <v>150</v>
      </c>
    </row>
    <row r="42" spans="2:9">
      <c r="B42" s="118" t="s">
        <v>97</v>
      </c>
      <c r="C42" s="128">
        <v>400000</v>
      </c>
      <c r="D42" s="124"/>
      <c r="E42" s="125">
        <f t="shared" si="0"/>
        <v>0</v>
      </c>
      <c r="F42" s="126">
        <v>0</v>
      </c>
      <c r="G42" s="65" t="s">
        <v>150</v>
      </c>
      <c r="H42" s="126">
        <v>0</v>
      </c>
      <c r="I42" s="65" t="s">
        <v>150</v>
      </c>
    </row>
    <row r="43" spans="2:9">
      <c r="B43" s="118" t="s">
        <v>100</v>
      </c>
      <c r="C43" s="128">
        <v>10000</v>
      </c>
      <c r="D43" s="124"/>
      <c r="E43" s="125">
        <f t="shared" si="0"/>
        <v>0</v>
      </c>
      <c r="F43" s="126">
        <v>0</v>
      </c>
      <c r="G43" s="65" t="s">
        <v>150</v>
      </c>
      <c r="H43" s="126">
        <v>0</v>
      </c>
      <c r="I43" s="65" t="s">
        <v>150</v>
      </c>
    </row>
    <row r="44" spans="2:9">
      <c r="B44" s="118" t="s">
        <v>103</v>
      </c>
      <c r="C44" s="128">
        <v>400000</v>
      </c>
      <c r="D44" s="124"/>
      <c r="E44" s="125">
        <f t="shared" si="0"/>
        <v>0</v>
      </c>
      <c r="F44" s="126">
        <v>0</v>
      </c>
      <c r="G44" s="65" t="s">
        <v>150</v>
      </c>
      <c r="H44" s="126">
        <v>0</v>
      </c>
      <c r="I44" s="65" t="s">
        <v>150</v>
      </c>
    </row>
    <row r="45" spans="2:9">
      <c r="B45" s="118" t="s">
        <v>106</v>
      </c>
      <c r="C45" s="119">
        <v>1200000</v>
      </c>
      <c r="D45" s="124"/>
      <c r="E45" s="125">
        <f t="shared" si="0"/>
        <v>0</v>
      </c>
      <c r="F45" s="126">
        <v>0</v>
      </c>
      <c r="G45" s="65" t="s">
        <v>150</v>
      </c>
      <c r="H45" s="126">
        <v>0</v>
      </c>
      <c r="I45" s="65" t="s">
        <v>150</v>
      </c>
    </row>
    <row r="46" spans="2:9">
      <c r="B46" s="118" t="s">
        <v>108</v>
      </c>
      <c r="C46" s="128">
        <v>500000</v>
      </c>
      <c r="D46" s="124"/>
      <c r="E46" s="125">
        <f t="shared" si="0"/>
        <v>0</v>
      </c>
      <c r="F46" s="126">
        <v>0</v>
      </c>
      <c r="G46" s="65" t="s">
        <v>150</v>
      </c>
      <c r="H46" s="126">
        <v>0</v>
      </c>
      <c r="I46" s="65" t="s">
        <v>150</v>
      </c>
    </row>
    <row r="47" spans="2:9">
      <c r="B47" s="118" t="s">
        <v>110</v>
      </c>
      <c r="C47" s="128">
        <v>300000</v>
      </c>
      <c r="D47" s="124"/>
      <c r="E47" s="125">
        <f t="shared" si="0"/>
        <v>0</v>
      </c>
      <c r="F47" s="126">
        <v>0</v>
      </c>
      <c r="G47" s="65" t="s">
        <v>150</v>
      </c>
      <c r="H47" s="126">
        <v>0</v>
      </c>
      <c r="I47" s="65" t="s">
        <v>150</v>
      </c>
    </row>
    <row r="48" spans="2:9">
      <c r="B48" s="118" t="s">
        <v>113</v>
      </c>
      <c r="C48" s="128">
        <v>5000000</v>
      </c>
      <c r="D48" s="124"/>
      <c r="E48" s="125">
        <f t="shared" si="0"/>
        <v>0</v>
      </c>
      <c r="F48" s="126">
        <v>0</v>
      </c>
      <c r="G48" s="65" t="s">
        <v>150</v>
      </c>
      <c r="H48" s="126">
        <v>0</v>
      </c>
      <c r="I48" s="65" t="s">
        <v>150</v>
      </c>
    </row>
    <row r="49" spans="2:9">
      <c r="B49" s="118" t="s">
        <v>115</v>
      </c>
      <c r="C49" s="128">
        <v>3000000</v>
      </c>
      <c r="D49" s="124"/>
      <c r="E49" s="125">
        <f t="shared" si="0"/>
        <v>0</v>
      </c>
      <c r="F49" s="126">
        <v>0</v>
      </c>
      <c r="G49" s="65" t="s">
        <v>150</v>
      </c>
      <c r="H49" s="126">
        <v>0</v>
      </c>
      <c r="I49" s="65" t="s">
        <v>150</v>
      </c>
    </row>
    <row r="50" spans="2:9" ht="13.9" thickBot="1">
      <c r="B50" s="130" t="s">
        <v>118</v>
      </c>
      <c r="C50" s="131">
        <v>500000</v>
      </c>
      <c r="D50" s="132"/>
      <c r="E50" s="133">
        <f t="shared" si="0"/>
        <v>0</v>
      </c>
      <c r="F50" s="134">
        <v>0</v>
      </c>
      <c r="G50" s="135" t="s">
        <v>150</v>
      </c>
      <c r="H50" s="134">
        <v>0</v>
      </c>
      <c r="I50" s="135" t="s">
        <v>150</v>
      </c>
    </row>
    <row r="51" spans="2:9" ht="13.9" thickBot="1">
      <c r="C51" s="136">
        <f>SUM(C7:C50)</f>
        <v>34491000</v>
      </c>
      <c r="D51" s="137"/>
      <c r="E51" s="138">
        <f>SUM(E7:E50)</f>
        <v>0</v>
      </c>
      <c r="F51" s="137"/>
      <c r="G51" s="139"/>
      <c r="H51" s="137"/>
      <c r="I51" s="137"/>
    </row>
    <row r="52" spans="2:9" ht="13.9" thickTop="1">
      <c r="D52" s="140">
        <f>E51/C51</f>
        <v>0</v>
      </c>
      <c r="F52" s="140">
        <v>0</v>
      </c>
      <c r="H52" s="140">
        <v>0</v>
      </c>
    </row>
  </sheetData>
  <mergeCells count="6">
    <mergeCell ref="C2:I2"/>
    <mergeCell ref="G3:I3"/>
    <mergeCell ref="G4:I4"/>
    <mergeCell ref="D5:E5"/>
    <mergeCell ref="F5:G5"/>
    <mergeCell ref="H5:I5"/>
  </mergeCells>
  <pageMargins left="0.7" right="0.7" top="0.75" bottom="0.75" header="0.3" footer="0.3"/>
  <pageSetup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7ED5-682A-438E-B5DA-07CCC7CAD467}">
  <sheetPr>
    <pageSetUpPr fitToPage="1"/>
  </sheetPr>
  <dimension ref="B1:Q32"/>
  <sheetViews>
    <sheetView workbookViewId="0">
      <selection activeCell="L16" sqref="L16"/>
    </sheetView>
  </sheetViews>
  <sheetFormatPr defaultRowHeight="13.15"/>
  <cols>
    <col min="2" max="2" width="8.140625" customWidth="1"/>
    <col min="3" max="3" width="22.28515625" customWidth="1"/>
    <col min="4" max="4" width="23.28515625" customWidth="1"/>
    <col min="5" max="5" width="26.140625" customWidth="1"/>
    <col min="6" max="6" width="12.140625" customWidth="1"/>
    <col min="7" max="8" width="15.140625" bestFit="1" customWidth="1"/>
    <col min="9" max="9" width="14.140625" bestFit="1" customWidth="1"/>
    <col min="10" max="10" width="13.140625" bestFit="1" customWidth="1"/>
  </cols>
  <sheetData>
    <row r="1" spans="2:17" ht="17.45">
      <c r="B1" s="1"/>
      <c r="C1" s="2"/>
      <c r="D1" s="3"/>
      <c r="E1" s="3"/>
      <c r="F1" s="3"/>
      <c r="G1" s="3"/>
      <c r="H1" s="7"/>
      <c r="I1" s="7"/>
      <c r="J1" s="7"/>
      <c r="K1" s="5"/>
      <c r="L1" s="5"/>
      <c r="M1" s="5"/>
      <c r="N1" s="5"/>
      <c r="O1" s="5"/>
      <c r="P1" s="5"/>
      <c r="Q1" s="5"/>
    </row>
    <row r="2" spans="2:17" ht="23.45" thickBot="1">
      <c r="B2" s="6"/>
      <c r="C2" s="167" t="s">
        <v>151</v>
      </c>
      <c r="D2" s="167"/>
      <c r="E2" s="167"/>
      <c r="F2" s="167"/>
      <c r="G2" s="167"/>
      <c r="H2" s="7"/>
      <c r="I2" s="7"/>
      <c r="J2" s="7"/>
      <c r="K2" s="7"/>
      <c r="L2" s="7"/>
      <c r="M2" s="7"/>
      <c r="N2" s="7"/>
      <c r="O2" s="7"/>
      <c r="P2" s="7"/>
      <c r="Q2" s="7"/>
    </row>
    <row r="3" spans="2:17" ht="21" customHeight="1" thickTop="1">
      <c r="B3" s="8"/>
      <c r="C3" s="9"/>
      <c r="D3" s="8" t="s">
        <v>1</v>
      </c>
      <c r="E3" s="172"/>
      <c r="F3" s="172"/>
      <c r="G3" s="172"/>
      <c r="H3" s="7"/>
      <c r="I3" s="7"/>
      <c r="J3" s="7"/>
      <c r="K3" s="10"/>
      <c r="L3" s="10"/>
      <c r="M3" s="10"/>
      <c r="N3" s="10"/>
      <c r="O3" s="10"/>
      <c r="P3" s="10"/>
      <c r="Q3" s="10"/>
    </row>
    <row r="4" spans="2:17" ht="20.25" customHeight="1" thickBot="1">
      <c r="B4" s="8"/>
      <c r="C4" s="11"/>
      <c r="D4" s="8" t="s">
        <v>2</v>
      </c>
      <c r="E4" s="173">
        <f ca="1">TODAY()</f>
        <v>44602</v>
      </c>
      <c r="F4" s="173"/>
      <c r="G4" s="173"/>
      <c r="H4" s="8"/>
      <c r="I4" s="8"/>
      <c r="J4" s="8"/>
      <c r="K4" s="10"/>
      <c r="L4" s="10"/>
      <c r="M4" s="10"/>
      <c r="N4" s="10"/>
      <c r="O4" s="10"/>
      <c r="P4" s="10"/>
      <c r="Q4" s="10"/>
    </row>
    <row r="5" spans="2:17" ht="13.9" thickBot="1">
      <c r="H5" s="8"/>
      <c r="I5" s="8"/>
      <c r="J5" s="8"/>
    </row>
    <row r="6" spans="2:17" ht="13.9" thickTop="1">
      <c r="B6" s="197" t="s">
        <v>152</v>
      </c>
      <c r="C6" s="198"/>
      <c r="D6" s="198" t="s">
        <v>153</v>
      </c>
      <c r="E6" s="199"/>
      <c r="F6" s="141" t="s">
        <v>2</v>
      </c>
      <c r="G6" s="142">
        <f ca="1">TODAY()</f>
        <v>44602</v>
      </c>
    </row>
    <row r="7" spans="2:17">
      <c r="B7" s="193" t="s">
        <v>154</v>
      </c>
      <c r="C7" s="194"/>
      <c r="D7" s="194" t="s">
        <v>155</v>
      </c>
      <c r="E7" s="194"/>
      <c r="F7" s="12"/>
      <c r="G7" s="143"/>
    </row>
    <row r="8" spans="2:17">
      <c r="B8" s="189"/>
      <c r="C8" s="190"/>
      <c r="D8" s="190"/>
      <c r="E8" s="190"/>
      <c r="F8" s="191"/>
      <c r="G8" s="192"/>
    </row>
    <row r="9" spans="2:17">
      <c r="B9" s="193" t="s">
        <v>156</v>
      </c>
      <c r="C9" s="194"/>
      <c r="D9" s="194"/>
      <c r="E9" s="194"/>
      <c r="F9" s="144"/>
      <c r="G9" s="143" t="s">
        <v>157</v>
      </c>
    </row>
    <row r="10" spans="2:17" ht="27.6" customHeight="1">
      <c r="B10" s="187" t="s">
        <v>158</v>
      </c>
      <c r="C10" s="188"/>
      <c r="D10" s="188"/>
      <c r="E10" s="188"/>
      <c r="F10" s="195"/>
      <c r="G10" s="196"/>
    </row>
    <row r="11" spans="2:17">
      <c r="B11" s="145" t="s">
        <v>159</v>
      </c>
      <c r="C11" s="182" t="s">
        <v>160</v>
      </c>
      <c r="D11" s="183"/>
      <c r="E11" s="183"/>
      <c r="F11" s="184"/>
      <c r="G11" s="146"/>
      <c r="H11" s="147"/>
    </row>
    <row r="12" spans="2:17">
      <c r="B12" s="145" t="s">
        <v>161</v>
      </c>
      <c r="C12" s="182" t="s">
        <v>121</v>
      </c>
      <c r="D12" s="183"/>
      <c r="E12" s="183"/>
      <c r="F12" s="184"/>
      <c r="G12" s="146"/>
      <c r="H12" s="147"/>
    </row>
    <row r="13" spans="2:17">
      <c r="B13" s="145" t="s">
        <v>162</v>
      </c>
      <c r="C13" s="182" t="s">
        <v>163</v>
      </c>
      <c r="D13" s="183"/>
      <c r="E13" s="183"/>
      <c r="F13" s="184"/>
      <c r="G13" s="146"/>
      <c r="H13" s="147"/>
    </row>
    <row r="14" spans="2:17">
      <c r="B14" s="185" t="s">
        <v>164</v>
      </c>
      <c r="C14" s="186"/>
      <c r="D14" s="179" t="s">
        <v>165</v>
      </c>
      <c r="E14" s="180"/>
      <c r="F14" s="181"/>
      <c r="G14" s="148">
        <f>SUM(G11:G13)</f>
        <v>0</v>
      </c>
      <c r="H14" s="147"/>
      <c r="I14" s="149"/>
    </row>
    <row r="15" spans="2:17" ht="24.6" customHeight="1">
      <c r="B15" s="187" t="s">
        <v>166</v>
      </c>
      <c r="C15" s="188"/>
      <c r="D15" s="188"/>
      <c r="E15" s="188"/>
      <c r="F15" s="150" t="s">
        <v>167</v>
      </c>
      <c r="G15" s="151"/>
      <c r="H15" s="147"/>
    </row>
    <row r="16" spans="2:17">
      <c r="B16" s="145" t="s">
        <v>168</v>
      </c>
      <c r="C16" s="202" t="s">
        <v>169</v>
      </c>
      <c r="D16" s="203"/>
      <c r="E16" s="203"/>
      <c r="F16" s="152" t="e">
        <f>G16/G14</f>
        <v>#DIV/0!</v>
      </c>
      <c r="G16" s="146"/>
      <c r="H16" s="147"/>
      <c r="I16" s="149"/>
      <c r="J16" s="153"/>
    </row>
    <row r="17" spans="2:10">
      <c r="B17" s="145" t="s">
        <v>170</v>
      </c>
      <c r="C17" s="202" t="s">
        <v>132</v>
      </c>
      <c r="D17" s="203"/>
      <c r="E17" s="203"/>
      <c r="F17" s="154" t="e">
        <f>G17/G14</f>
        <v>#DIV/0!</v>
      </c>
      <c r="G17" s="155">
        <v>600000</v>
      </c>
      <c r="H17" s="147"/>
      <c r="J17" s="153"/>
    </row>
    <row r="18" spans="2:10">
      <c r="B18" s="145" t="s">
        <v>171</v>
      </c>
      <c r="C18" s="204" t="s">
        <v>172</v>
      </c>
      <c r="D18" s="203"/>
      <c r="E18" s="203"/>
      <c r="F18" s="154">
        <v>0.01</v>
      </c>
      <c r="G18" s="146">
        <f>G14*F18</f>
        <v>0</v>
      </c>
      <c r="H18" s="147"/>
      <c r="J18" s="153"/>
    </row>
    <row r="19" spans="2:10">
      <c r="B19" s="145" t="s">
        <v>173</v>
      </c>
      <c r="C19" s="202" t="s">
        <v>174</v>
      </c>
      <c r="D19" s="203"/>
      <c r="E19" s="203"/>
      <c r="F19" s="154">
        <v>5.0000000000000001E-3</v>
      </c>
      <c r="G19" s="146">
        <f>G14*F19</f>
        <v>0</v>
      </c>
      <c r="H19" s="147"/>
      <c r="J19" s="153"/>
    </row>
    <row r="20" spans="2:10">
      <c r="B20" s="177" t="s">
        <v>175</v>
      </c>
      <c r="C20" s="178"/>
      <c r="D20" s="179" t="s">
        <v>176</v>
      </c>
      <c r="E20" s="181"/>
      <c r="F20" s="156" t="e">
        <f>SUM(F16:F19)</f>
        <v>#DIV/0!</v>
      </c>
      <c r="G20" s="148">
        <f>SUM(G16:G19)</f>
        <v>600000</v>
      </c>
      <c r="H20" s="147"/>
      <c r="J20" s="153"/>
    </row>
    <row r="21" spans="2:10">
      <c r="B21" s="177" t="s">
        <v>177</v>
      </c>
      <c r="C21" s="178"/>
      <c r="D21" s="179" t="s">
        <v>178</v>
      </c>
      <c r="E21" s="180"/>
      <c r="F21" s="181"/>
      <c r="G21" s="148">
        <f>G14+G20</f>
        <v>600000</v>
      </c>
      <c r="H21" s="147"/>
      <c r="J21" s="153"/>
    </row>
    <row r="22" spans="2:10">
      <c r="B22" s="145" t="s">
        <v>179</v>
      </c>
      <c r="C22" s="182" t="s">
        <v>180</v>
      </c>
      <c r="D22" s="183"/>
      <c r="E22" s="184"/>
      <c r="F22" s="154">
        <v>0.05</v>
      </c>
      <c r="G22" s="146"/>
      <c r="H22" s="147"/>
      <c r="J22" s="153"/>
    </row>
    <row r="23" spans="2:10">
      <c r="B23" s="177" t="s">
        <v>181</v>
      </c>
      <c r="C23" s="178"/>
      <c r="D23" s="179" t="s">
        <v>182</v>
      </c>
      <c r="E23" s="180"/>
      <c r="F23" s="181"/>
      <c r="G23" s="148">
        <f>G21+G22</f>
        <v>600000</v>
      </c>
      <c r="H23" s="147"/>
      <c r="J23" s="153"/>
    </row>
    <row r="24" spans="2:10" ht="13.9" thickBot="1">
      <c r="B24" s="157" t="s">
        <v>183</v>
      </c>
      <c r="C24" s="158" t="s">
        <v>184</v>
      </c>
      <c r="D24" s="159"/>
      <c r="E24" s="160"/>
      <c r="F24" s="161">
        <v>0.06</v>
      </c>
      <c r="G24" s="146"/>
      <c r="H24" s="147"/>
      <c r="J24" s="162"/>
    </row>
    <row r="25" spans="2:10" ht="13.9" thickTop="1">
      <c r="E25" s="205" t="s">
        <v>185</v>
      </c>
      <c r="F25" s="206"/>
      <c r="G25" s="163">
        <f>G23+G24</f>
        <v>600000</v>
      </c>
      <c r="H25" s="147"/>
      <c r="J25" s="162"/>
    </row>
    <row r="26" spans="2:10" ht="13.9" thickBot="1">
      <c r="E26" s="207" t="s">
        <v>186</v>
      </c>
      <c r="F26" s="208"/>
      <c r="G26" s="164">
        <v>1000000</v>
      </c>
      <c r="H26" s="147"/>
      <c r="J26" s="162"/>
    </row>
    <row r="27" spans="2:10" ht="14.45" thickTop="1" thickBot="1">
      <c r="E27" s="209" t="s">
        <v>187</v>
      </c>
      <c r="F27" s="210"/>
      <c r="G27" s="165">
        <f>G25+G26</f>
        <v>1600000</v>
      </c>
      <c r="H27" s="147"/>
      <c r="J27" s="162"/>
    </row>
    <row r="28" spans="2:10" ht="13.9" thickTop="1">
      <c r="G28" s="166"/>
    </row>
    <row r="32" spans="2:10">
      <c r="D32" s="162"/>
    </row>
  </sheetData>
  <mergeCells count="30">
    <mergeCell ref="C13:F13"/>
    <mergeCell ref="C2:G2"/>
    <mergeCell ref="E3:G3"/>
    <mergeCell ref="E4:G4"/>
    <mergeCell ref="B6:C6"/>
    <mergeCell ref="D6:E6"/>
    <mergeCell ref="B7:C7"/>
    <mergeCell ref="D7:E7"/>
    <mergeCell ref="B8:G8"/>
    <mergeCell ref="B9:E9"/>
    <mergeCell ref="B10:G10"/>
    <mergeCell ref="C11:F11"/>
    <mergeCell ref="C12:F12"/>
    <mergeCell ref="C22:E22"/>
    <mergeCell ref="B14:C14"/>
    <mergeCell ref="D14:F14"/>
    <mergeCell ref="B15:E15"/>
    <mergeCell ref="C16:E16"/>
    <mergeCell ref="C17:E17"/>
    <mergeCell ref="C18:E18"/>
    <mergeCell ref="C19:E19"/>
    <mergeCell ref="B20:C20"/>
    <mergeCell ref="D20:E20"/>
    <mergeCell ref="B21:C21"/>
    <mergeCell ref="D21:F21"/>
    <mergeCell ref="B23:C23"/>
    <mergeCell ref="D23:F23"/>
    <mergeCell ref="E25:F25"/>
    <mergeCell ref="E26:F26"/>
    <mergeCell ref="E27:F27"/>
  </mergeCells>
  <pageMargins left="0.7" right="0.7" top="0.75" bottom="0.75" header="0.3" footer="0.3"/>
  <pageSetup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3ad6e56b873cb693c08ab78a7883b7a4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04cfa827673bb8e4171055a363061f52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DBF88B-9450-4C84-B86D-6FC5E51D0FF2}"/>
</file>

<file path=customXml/itemProps2.xml><?xml version="1.0" encoding="utf-8"?>
<ds:datastoreItem xmlns:ds="http://schemas.openxmlformats.org/officeDocument/2006/customXml" ds:itemID="{010937DF-E853-45D6-9247-AC8CB1DBD9C9}"/>
</file>

<file path=customXml/itemProps3.xml><?xml version="1.0" encoding="utf-8"?>
<ds:datastoreItem xmlns:ds="http://schemas.openxmlformats.org/officeDocument/2006/customXml" ds:itemID="{01C18273-599A-4014-8723-3EC628E177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Flores, Lissette</dc:creator>
  <cp:keywords/>
  <dc:description/>
  <cp:lastModifiedBy>Flores, Lissette</cp:lastModifiedBy>
  <cp:revision/>
  <dcterms:created xsi:type="dcterms:W3CDTF">2022-01-19T15:57:50Z</dcterms:created>
  <dcterms:modified xsi:type="dcterms:W3CDTF">2022-02-10T22:57:26Z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