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pcc2013.sharepoint.com/teams/Reno2020/Shared Documents/General/2023 ASC Student Competition/Problem Development/20230203 Final Files/Problem Statement Attachments/"/>
    </mc:Choice>
  </mc:AlternateContent>
  <xr:revisionPtr revIDLastSave="53" documentId="8_{4A5C509F-A668-4329-8785-99569CAF3624}" xr6:coauthVersionLast="47" xr6:coauthVersionMax="47" xr10:uidLastSave="{ED4D8968-5333-401A-A758-559A65541BB2}"/>
  <bookViews>
    <workbookView xWindow="15780" yWindow="-15300" windowWidth="21600" windowHeight="11325" xr2:uid="{B2870DDD-2F82-4F53-8713-4120A05A1118}"/>
  </bookViews>
  <sheets>
    <sheet name="Bid Form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_xlnm._FilterDatabase" localSheetId="0" hidden="1">'Bid Form'!$V$12:$AE$49</definedName>
    <definedName name="CONTINGENCY">'[1]Mark-ups'!$C$17</definedName>
    <definedName name="ELECTRICAL">[2]Breakdown!$F$446:$F$446</definedName>
    <definedName name="EXTERIORWALL">[2]Breakdown!$F$148:$F$148</definedName>
    <definedName name="FEEMARGIN">[2]Breakdown!$F$469:$F$469</definedName>
    <definedName name="FOUNDATIONS">[2]Breakdown!$F$73:$F$73</definedName>
    <definedName name="GENERALCOND">[2]Breakdown!$F$465:$F$465</definedName>
    <definedName name="INTERIORFINISH">[2]Breakdown!$F$215:$F$215</definedName>
    <definedName name="MARGIN">'[1]Mark-ups'!$C$19</definedName>
    <definedName name="MARKUP">'[1]Mark-ups'!$C$21</definedName>
    <definedName name="MECHANICAL">[2]Breakdown!$F$434:$F$434</definedName>
    <definedName name="PERMITSBONDS">[2]Breakdown!$F$456:$F$456</definedName>
    <definedName name="_xlnm.Print_Area" localSheetId="0">'Bid Form'!$A$1:$J$47</definedName>
    <definedName name="ROOFING">[2]Breakdown!$F$172:$F$172</definedName>
    <definedName name="SBP">'[1]Mark-ups'!$C$13</definedName>
    <definedName name="SITEDEVEL">[2]Breakdown!$F$41:$F$41</definedName>
    <definedName name="SPECIALBLDGSYS">[2]Breakdown!$F$331:$F$331</definedName>
    <definedName name="SUBBOND">'[1]Mark-ups'!$C$11</definedName>
    <definedName name="SUBSTRUCTURE">[2]Breakdown!$F$92:$F$92</definedName>
    <definedName name="SUPERSTRUCTURE">[2]Breakdown!$F$119:$F$119</definedName>
    <definedName name="VERTICALTRANS">[2]Breakdown!$F$420:$F$420</definedName>
    <definedName name="z">'[3]Mark-ups'!$B$16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I19" i="2"/>
  <c r="I15" i="2"/>
  <c r="I25" i="2" l="1"/>
  <c r="I23" i="2"/>
  <c r="I21" i="2"/>
  <c r="I37" i="2"/>
  <c r="I31" i="2"/>
  <c r="I29" i="2"/>
  <c r="I27" i="2"/>
  <c r="I13" i="2"/>
  <c r="AF45" i="2"/>
  <c r="AE45" i="2"/>
  <c r="AD45" i="2"/>
  <c r="AC45" i="2"/>
  <c r="AB45" i="2"/>
  <c r="X45" i="2"/>
  <c r="AF41" i="2"/>
  <c r="AE41" i="2"/>
  <c r="AD41" i="2"/>
  <c r="AC41" i="2"/>
  <c r="AB41" i="2"/>
  <c r="X41" i="2"/>
  <c r="AF52" i="2"/>
  <c r="AE52" i="2"/>
  <c r="AD52" i="2"/>
  <c r="AC52" i="2"/>
  <c r="AB52" i="2"/>
  <c r="X52" i="2"/>
  <c r="M52" i="2"/>
  <c r="AF37" i="2"/>
  <c r="AE37" i="2"/>
  <c r="AD37" i="2"/>
  <c r="AC37" i="2"/>
  <c r="AB37" i="2"/>
  <c r="X37" i="2"/>
  <c r="Y31" i="2"/>
  <c r="AB31" i="2" s="1"/>
  <c r="X31" i="2"/>
  <c r="B31" i="2"/>
  <c r="Y29" i="2"/>
  <c r="AE29" i="2" s="1"/>
  <c r="X29" i="2"/>
  <c r="B29" i="2"/>
  <c r="Y27" i="2"/>
  <c r="AF27" i="2" s="1"/>
  <c r="X27" i="2"/>
  <c r="B27" i="2"/>
  <c r="Y17" i="2"/>
  <c r="AB17" i="2" s="1"/>
  <c r="X17" i="2"/>
  <c r="A17" i="2"/>
  <c r="Y15" i="2"/>
  <c r="AF15" i="2" s="1"/>
  <c r="X15" i="2"/>
  <c r="A15" i="2"/>
  <c r="Y13" i="2"/>
  <c r="X13" i="2"/>
  <c r="A13" i="2"/>
  <c r="AD11" i="2"/>
  <c r="AC11" i="2"/>
  <c r="AF10" i="2"/>
  <c r="AE10" i="2"/>
  <c r="AD10" i="2"/>
  <c r="AC10" i="2"/>
  <c r="AB10" i="2"/>
  <c r="AI9" i="2"/>
  <c r="I33" i="2" l="1"/>
  <c r="G35" i="2" s="1"/>
  <c r="I35" i="2" s="1"/>
  <c r="I39" i="2" s="1"/>
  <c r="AA45" i="2"/>
  <c r="Q45" i="2" s="1"/>
  <c r="M45" i="2" s="1"/>
  <c r="O45" i="2" s="1"/>
  <c r="AA41" i="2"/>
  <c r="Q41" i="2" s="1"/>
  <c r="M41" i="2" s="1"/>
  <c r="AD29" i="2"/>
  <c r="AD31" i="2"/>
  <c r="AE31" i="2"/>
  <c r="AC31" i="2"/>
  <c r="AF29" i="2"/>
  <c r="AD17" i="2"/>
  <c r="AE27" i="2"/>
  <c r="AF31" i="2"/>
  <c r="AC17" i="2"/>
  <c r="AB15" i="2"/>
  <c r="Y49" i="2"/>
  <c r="Y9" i="2" s="1"/>
  <c r="AC27" i="2"/>
  <c r="AB29" i="2"/>
  <c r="AD27" i="2"/>
  <c r="AC29" i="2"/>
  <c r="AC15" i="2"/>
  <c r="AB13" i="2"/>
  <c r="AA37" i="2"/>
  <c r="Q37" i="2" s="1"/>
  <c r="M37" i="2" s="1"/>
  <c r="V37" i="2" s="1"/>
  <c r="AB27" i="2"/>
  <c r="AC13" i="2"/>
  <c r="AD15" i="2"/>
  <c r="AE17" i="2"/>
  <c r="AD13" i="2"/>
  <c r="AE15" i="2"/>
  <c r="AF17" i="2"/>
  <c r="AE13" i="2"/>
  <c r="AF13" i="2"/>
  <c r="X49" i="2"/>
  <c r="X53" i="2" s="1"/>
  <c r="X9" i="2" s="1"/>
  <c r="G41" i="2" l="1"/>
  <c r="I41" i="2" s="1"/>
  <c r="I43" i="2" s="1"/>
  <c r="V45" i="2"/>
  <c r="AA31" i="2"/>
  <c r="Q31" i="2" s="1"/>
  <c r="M31" i="2" s="1"/>
  <c r="V31" i="2" s="1"/>
  <c r="AA29" i="2"/>
  <c r="Q29" i="2" s="1"/>
  <c r="M29" i="2" s="1"/>
  <c r="O29" i="2" s="1"/>
  <c r="O41" i="2"/>
  <c r="V41" i="2"/>
  <c r="AA27" i="2"/>
  <c r="Q27" i="2" s="1"/>
  <c r="M27" i="2" s="1"/>
  <c r="O27" i="2" s="1"/>
  <c r="AA13" i="2"/>
  <c r="Q13" i="2" s="1"/>
  <c r="O37" i="2"/>
  <c r="AA17" i="2"/>
  <c r="Q17" i="2" s="1"/>
  <c r="M17" i="2" s="1"/>
  <c r="V17" i="2" s="1"/>
  <c r="AB49" i="2"/>
  <c r="AB53" i="2" s="1"/>
  <c r="AB9" i="2" s="1"/>
  <c r="AA15" i="2"/>
  <c r="Q15" i="2" s="1"/>
  <c r="M15" i="2" s="1"/>
  <c r="O15" i="2" s="1"/>
  <c r="AE49" i="2"/>
  <c r="AE53" i="2" s="1"/>
  <c r="AE9" i="2" s="1"/>
  <c r="AD49" i="2"/>
  <c r="AD53" i="2" s="1"/>
  <c r="AD9" i="2" s="1"/>
  <c r="AC49" i="2"/>
  <c r="AC53" i="2" s="1"/>
  <c r="AC9" i="2" s="1"/>
  <c r="AF49" i="2"/>
  <c r="AF53" i="2" s="1"/>
  <c r="AF9" i="2" s="1"/>
  <c r="G45" i="2" l="1"/>
  <c r="I45" i="2" s="1"/>
  <c r="I47" i="2" s="1"/>
  <c r="O31" i="2"/>
  <c r="V29" i="2"/>
  <c r="V27" i="2"/>
  <c r="V15" i="2"/>
  <c r="O17" i="2"/>
  <c r="Q49" i="2"/>
  <c r="M13" i="2"/>
  <c r="AA49" i="2"/>
  <c r="M49" i="2" l="1"/>
  <c r="M53" i="2" s="1"/>
  <c r="V13" i="2"/>
  <c r="O13" i="2"/>
</calcChain>
</file>

<file path=xl/sharedStrings.xml><?xml version="1.0" encoding="utf-8"?>
<sst xmlns="http://schemas.openxmlformats.org/spreadsheetml/2006/main" count="113" uniqueCount="82">
  <si>
    <t>`</t>
  </si>
  <si>
    <t>Sunnyvale Civic Center Modernization - Phase 1</t>
  </si>
  <si>
    <t>Sunnyvale, CA</t>
  </si>
  <si>
    <t xml:space="preserve">Bid Closing Line </t>
  </si>
  <si>
    <t>SCHOOL:</t>
  </si>
  <si>
    <t>(SCHOOL NAME HERE)</t>
  </si>
  <si>
    <t>2</t>
  </si>
  <si>
    <t>A</t>
  </si>
  <si>
    <t>B</t>
  </si>
  <si>
    <t>C</t>
  </si>
  <si>
    <t>D</t>
  </si>
  <si>
    <t>E</t>
  </si>
  <si>
    <t>F</t>
  </si>
  <si>
    <t>G</t>
  </si>
  <si>
    <t>H</t>
  </si>
  <si>
    <t>GENERAL SUMMARY</t>
  </si>
  <si>
    <r>
      <t xml:space="preserve">3 or </t>
    </r>
    <r>
      <rPr>
        <sz val="7"/>
        <color rgb="FFC00000"/>
        <rFont val="Arial"/>
        <family val="2"/>
      </rPr>
      <t>Hard Keyed</t>
    </r>
  </si>
  <si>
    <t>1 - 3</t>
  </si>
  <si>
    <t>A + C</t>
  </si>
  <si>
    <t>1 - A</t>
  </si>
  <si>
    <t>Sum (D,E,F,G,H)</t>
  </si>
  <si>
    <t>Sub Bonds x B</t>
  </si>
  <si>
    <t>Small Business x B</t>
  </si>
  <si>
    <t>Contingency x B</t>
  </si>
  <si>
    <t>Margin x B</t>
  </si>
  <si>
    <t>Bond &amp; Insurance x B</t>
  </si>
  <si>
    <t xml:space="preserve">Adjusted </t>
  </si>
  <si>
    <t>Total Cost of Work</t>
  </si>
  <si>
    <t>Margin</t>
  </si>
  <si>
    <t>Bond &amp; Insurance Rate</t>
  </si>
  <si>
    <t xml:space="preserve">Item  </t>
  </si>
  <si>
    <t>Description</t>
  </si>
  <si>
    <t>Bid</t>
  </si>
  <si>
    <t xml:space="preserve">Unit of </t>
  </si>
  <si>
    <t>Unit</t>
  </si>
  <si>
    <t>Total Bid Item</t>
  </si>
  <si>
    <t xml:space="preserve">Bid </t>
  </si>
  <si>
    <t xml:space="preserve">Bid Value </t>
  </si>
  <si>
    <t>Total COW</t>
  </si>
  <si>
    <t>Bid Value</t>
  </si>
  <si>
    <t xml:space="preserve">Cost Of Work </t>
  </si>
  <si>
    <t xml:space="preserve">% of </t>
  </si>
  <si>
    <t xml:space="preserve">Total </t>
  </si>
  <si>
    <t>No.</t>
  </si>
  <si>
    <t>Quantity</t>
  </si>
  <si>
    <t>Measure</t>
  </si>
  <si>
    <t>Price</t>
  </si>
  <si>
    <t>Value</t>
  </si>
  <si>
    <t>Adjustment</t>
  </si>
  <si>
    <t>and Indirects</t>
  </si>
  <si>
    <t>Less COW</t>
  </si>
  <si>
    <t>General Sum</t>
  </si>
  <si>
    <t>Indirect Costs</t>
  </si>
  <si>
    <t>Mobilization &amp; Demobilization (NTE 5% of Total Base Bid)</t>
  </si>
  <si>
    <t>LSUM</t>
  </si>
  <si>
    <t>x</t>
  </si>
  <si>
    <t>New City Hall</t>
  </si>
  <si>
    <t>EOC Addition</t>
  </si>
  <si>
    <t>4</t>
  </si>
  <si>
    <r>
      <t>CIP Concrete</t>
    </r>
    <r>
      <rPr>
        <sz val="8"/>
        <rFont val="Arial"/>
        <family val="2"/>
      </rPr>
      <t xml:space="preserve"> </t>
    </r>
    <r>
      <rPr>
        <sz val="8"/>
        <color theme="1"/>
        <rFont val="Arial"/>
        <family val="2"/>
      </rPr>
      <t>(Reference Section 2)</t>
    </r>
  </si>
  <si>
    <t>5</t>
  </si>
  <si>
    <r>
      <t xml:space="preserve">Framing &amp; Drywall </t>
    </r>
    <r>
      <rPr>
        <sz val="8"/>
        <rFont val="Arial"/>
        <family val="2"/>
      </rPr>
      <t>(Reference Section 4)</t>
    </r>
  </si>
  <si>
    <t>6</t>
  </si>
  <si>
    <r>
      <t xml:space="preserve">Applied Fireproofing </t>
    </r>
    <r>
      <rPr>
        <sz val="8"/>
        <rFont val="Arial"/>
        <family val="2"/>
      </rPr>
      <t>(Reference Section 4)</t>
    </r>
  </si>
  <si>
    <t>7</t>
  </si>
  <si>
    <r>
      <t xml:space="preserve">Fixed Audience Seating </t>
    </r>
    <r>
      <rPr>
        <sz val="8"/>
        <rFont val="Arial"/>
        <family val="2"/>
      </rPr>
      <t>(Reference Section 4)</t>
    </r>
  </si>
  <si>
    <t>8</t>
  </si>
  <si>
    <t>9</t>
  </si>
  <si>
    <t>10</t>
  </si>
  <si>
    <t>SUBTOTAL</t>
  </si>
  <si>
    <t>11</t>
  </si>
  <si>
    <t>BONDS &amp; INSURANCE</t>
  </si>
  <si>
    <t>%</t>
  </si>
  <si>
    <t>12</t>
  </si>
  <si>
    <t>GENERAL CONDITIONS</t>
  </si>
  <si>
    <t>13</t>
  </si>
  <si>
    <t>CONTINGENCY</t>
  </si>
  <si>
    <t>14</t>
  </si>
  <si>
    <t>FEE</t>
  </si>
  <si>
    <t>TOTAL</t>
  </si>
  <si>
    <t>Sum From Above</t>
  </si>
  <si>
    <t>From Total Job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</si>
</sst>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0.0%"/>
    <numFmt numFmtId="165" formatCode="&quot;$&quot;#,##0"/>
    <numFmt numFmtId="166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sz val="7"/>
      <color rgb="FFC0000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1"/>
      <color theme="1"/>
      <name val="Times New Roman"/>
      <family val="1"/>
    </font>
    <font>
      <b/>
      <sz val="1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49" fontId="4" fillId="0" borderId="0" xfId="1" applyNumberFormat="1" applyFont="1" applyProtection="1">
      <protection locked="0"/>
    </xf>
    <xf numFmtId="43" fontId="3" fillId="6" borderId="34" xfId="2" applyFont="1" applyFill="1" applyBorder="1" applyProtection="1">
      <protection locked="0"/>
    </xf>
    <xf numFmtId="43" fontId="3" fillId="6" borderId="5" xfId="2" applyFont="1" applyFill="1" applyBorder="1" applyProtection="1">
      <protection locked="0"/>
    </xf>
    <xf numFmtId="0" fontId="3" fillId="6" borderId="0" xfId="1" applyFill="1" applyAlignment="1" applyProtection="1">
      <alignment horizontal="right" indent="1"/>
      <protection locked="0"/>
    </xf>
    <xf numFmtId="49" fontId="3" fillId="0" borderId="0" xfId="1" applyNumberFormat="1"/>
    <xf numFmtId="0" fontId="10" fillId="0" borderId="0" xfId="12" applyFont="1" applyAlignment="1">
      <alignment horizontal="left" vertical="top" wrapText="1"/>
    </xf>
    <xf numFmtId="0" fontId="3" fillId="0" borderId="0" xfId="1" applyAlignment="1">
      <alignment horizontal="center"/>
    </xf>
    <xf numFmtId="0" fontId="3" fillId="0" borderId="0" xfId="1" applyAlignment="1">
      <alignment horizontal="right" indent="1"/>
    </xf>
    <xf numFmtId="0" fontId="3" fillId="0" borderId="0" xfId="1"/>
    <xf numFmtId="43" fontId="3" fillId="0" borderId="0" xfId="2" applyFont="1" applyBorder="1" applyProtection="1"/>
    <xf numFmtId="38" fontId="3" fillId="0" borderId="0" xfId="1" applyNumberFormat="1"/>
    <xf numFmtId="0" fontId="3" fillId="2" borderId="0" xfId="1" applyFill="1" applyAlignment="1">
      <alignment horizontal="center"/>
    </xf>
    <xf numFmtId="0" fontId="3" fillId="4" borderId="0" xfId="1" applyFill="1"/>
    <xf numFmtId="165" fontId="3" fillId="0" borderId="0" xfId="1" applyNumberFormat="1"/>
    <xf numFmtId="38" fontId="3" fillId="4" borderId="14" xfId="1" applyNumberFormat="1" applyFill="1" applyBorder="1"/>
    <xf numFmtId="38" fontId="3" fillId="4" borderId="19" xfId="1" applyNumberFormat="1" applyFill="1" applyBorder="1"/>
    <xf numFmtId="164" fontId="0" fillId="4" borderId="20" xfId="3" applyNumberFormat="1" applyFont="1" applyFill="1" applyBorder="1" applyProtection="1"/>
    <xf numFmtId="0" fontId="3" fillId="4" borderId="24" xfId="1" applyFill="1" applyBorder="1"/>
    <xf numFmtId="0" fontId="3" fillId="4" borderId="25" xfId="1" applyFill="1" applyBorder="1"/>
    <xf numFmtId="0" fontId="3" fillId="4" borderId="26" xfId="1" applyFill="1" applyBorder="1"/>
    <xf numFmtId="43" fontId="4" fillId="0" borderId="31" xfId="2" applyFont="1" applyBorder="1" applyProtection="1"/>
    <xf numFmtId="0" fontId="3" fillId="0" borderId="32" xfId="1" applyBorder="1"/>
    <xf numFmtId="6" fontId="11" fillId="0" borderId="33" xfId="1" applyNumberFormat="1" applyFont="1" applyBorder="1"/>
    <xf numFmtId="0" fontId="3" fillId="2" borderId="0" xfId="1" applyFill="1"/>
    <xf numFmtId="6" fontId="3" fillId="0" borderId="0" xfId="1" applyNumberFormat="1"/>
    <xf numFmtId="38" fontId="3" fillId="4" borderId="27" xfId="1" applyNumberFormat="1" applyFill="1" applyBorder="1"/>
    <xf numFmtId="38" fontId="3" fillId="0" borderId="5" xfId="1" applyNumberFormat="1" applyBorder="1"/>
    <xf numFmtId="38" fontId="3" fillId="4" borderId="15" xfId="1" applyNumberFormat="1" applyFill="1" applyBorder="1"/>
    <xf numFmtId="164" fontId="0" fillId="4" borderId="18" xfId="3" applyNumberFormat="1" applyFont="1" applyFill="1" applyBorder="1" applyProtection="1"/>
    <xf numFmtId="0" fontId="3" fillId="4" borderId="28" xfId="1" applyFill="1" applyBorder="1"/>
    <xf numFmtId="0" fontId="3" fillId="4" borderId="29" xfId="1" applyFill="1" applyBorder="1"/>
    <xf numFmtId="0" fontId="3" fillId="4" borderId="30" xfId="1" applyFill="1" applyBorder="1"/>
    <xf numFmtId="43" fontId="3" fillId="0" borderId="0" xfId="2" applyFont="1" applyFill="1" applyBorder="1" applyProtection="1"/>
    <xf numFmtId="6" fontId="11" fillId="0" borderId="0" xfId="1" applyNumberFormat="1" applyFont="1"/>
    <xf numFmtId="0" fontId="4" fillId="0" borderId="0" xfId="1" applyFont="1"/>
    <xf numFmtId="6" fontId="3" fillId="0" borderId="31" xfId="1" applyNumberFormat="1" applyBorder="1"/>
    <xf numFmtId="6" fontId="3" fillId="0" borderId="32" xfId="1" applyNumberFormat="1" applyBorder="1"/>
    <xf numFmtId="0" fontId="3" fillId="0" borderId="33" xfId="1" applyBorder="1" applyAlignment="1">
      <alignment horizontal="right"/>
    </xf>
    <xf numFmtId="164" fontId="0" fillId="0" borderId="0" xfId="3" applyNumberFormat="1" applyFont="1" applyFill="1" applyBorder="1" applyProtection="1"/>
    <xf numFmtId="43" fontId="0" fillId="0" borderId="0" xfId="2" applyFont="1" applyProtection="1"/>
    <xf numFmtId="164" fontId="0" fillId="0" borderId="0" xfId="3" applyNumberFormat="1" applyFont="1" applyBorder="1" applyProtection="1"/>
    <xf numFmtId="43" fontId="0" fillId="0" borderId="0" xfId="2" applyFont="1" applyAlignment="1" applyProtection="1">
      <alignment horizontal="center"/>
    </xf>
    <xf numFmtId="37" fontId="3" fillId="0" borderId="0" xfId="1" applyNumberFormat="1"/>
    <xf numFmtId="6" fontId="0" fillId="0" borderId="0" xfId="2" applyNumberFormat="1" applyFont="1" applyProtection="1"/>
    <xf numFmtId="43" fontId="0" fillId="0" borderId="0" xfId="2" applyFont="1" applyFill="1" applyProtection="1"/>
    <xf numFmtId="43" fontId="0" fillId="0" borderId="0" xfId="2" applyFont="1" applyBorder="1" applyProtection="1"/>
    <xf numFmtId="43" fontId="3" fillId="0" borderId="0" xfId="2" applyFont="1" applyProtection="1"/>
    <xf numFmtId="43" fontId="3" fillId="0" borderId="0" xfId="2" applyFont="1" applyFill="1" applyProtection="1"/>
    <xf numFmtId="164" fontId="3" fillId="0" borderId="0" xfId="2" applyNumberFormat="1" applyFont="1" applyBorder="1" applyProtection="1"/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center"/>
    </xf>
    <xf numFmtId="43" fontId="4" fillId="0" borderId="0" xfId="2" applyFont="1" applyAlignment="1" applyProtection="1">
      <alignment horizontal="left" indent="1"/>
    </xf>
    <xf numFmtId="0" fontId="4" fillId="2" borderId="0" xfId="1" applyFont="1" applyFill="1" applyAlignment="1">
      <alignment horizontal="left" indent="1"/>
    </xf>
    <xf numFmtId="43" fontId="3" fillId="2" borderId="0" xfId="2" applyFont="1" applyFill="1" applyBorder="1" applyProtection="1"/>
    <xf numFmtId="38" fontId="3" fillId="0" borderId="6" xfId="1" applyNumberFormat="1" applyBorder="1"/>
    <xf numFmtId="38" fontId="9" fillId="5" borderId="6" xfId="1" applyNumberFormat="1" applyFont="1" applyFill="1" applyBorder="1"/>
    <xf numFmtId="38" fontId="3" fillId="4" borderId="0" xfId="1" applyNumberFormat="1" applyFill="1"/>
    <xf numFmtId="166" fontId="0" fillId="4" borderId="24" xfId="2" quotePrefix="1" applyNumberFormat="1" applyFont="1" applyFill="1" applyBorder="1" applyProtection="1"/>
    <xf numFmtId="166" fontId="0" fillId="4" borderId="25" xfId="2" applyNumberFormat="1" applyFont="1" applyFill="1" applyBorder="1" applyProtection="1"/>
    <xf numFmtId="166" fontId="0" fillId="4" borderId="25" xfId="2" quotePrefix="1" applyNumberFormat="1" applyFont="1" applyFill="1" applyBorder="1" applyProtection="1"/>
    <xf numFmtId="166" fontId="0" fillId="4" borderId="26" xfId="2" applyNumberFormat="1" applyFont="1" applyFill="1" applyBorder="1" applyProtection="1"/>
    <xf numFmtId="49" fontId="4" fillId="0" borderId="0" xfId="1" applyNumberFormat="1" applyFont="1" applyAlignment="1">
      <alignment horizontal="center"/>
    </xf>
    <xf numFmtId="0" fontId="3" fillId="0" borderId="0" xfId="1" applyAlignment="1">
      <alignment horizontal="right"/>
    </xf>
    <xf numFmtId="43" fontId="4" fillId="0" borderId="0" xfId="2" applyFont="1" applyBorder="1" applyProtection="1"/>
    <xf numFmtId="38" fontId="9" fillId="0" borderId="0" xfId="1" applyNumberFormat="1" applyFont="1"/>
    <xf numFmtId="38" fontId="3" fillId="0" borderId="14" xfId="1" applyNumberFormat="1" applyBorder="1"/>
    <xf numFmtId="38" fontId="3" fillId="0" borderId="19" xfId="1" applyNumberFormat="1" applyBorder="1"/>
    <xf numFmtId="164" fontId="0" fillId="0" borderId="20" xfId="3" applyNumberFormat="1" applyFont="1" applyFill="1" applyBorder="1" applyProtection="1"/>
    <xf numFmtId="166" fontId="0" fillId="0" borderId="24" xfId="2" quotePrefix="1" applyNumberFormat="1" applyFont="1" applyFill="1" applyBorder="1" applyProtection="1"/>
    <xf numFmtId="166" fontId="0" fillId="0" borderId="25" xfId="2" applyNumberFormat="1" applyFont="1" applyFill="1" applyBorder="1" applyProtection="1"/>
    <xf numFmtId="166" fontId="0" fillId="0" borderId="25" xfId="2" quotePrefix="1" applyNumberFormat="1" applyFont="1" applyFill="1" applyBorder="1" applyProtection="1"/>
    <xf numFmtId="166" fontId="0" fillId="0" borderId="26" xfId="2" applyNumberFormat="1" applyFont="1" applyFill="1" applyBorder="1" applyProtection="1"/>
    <xf numFmtId="43" fontId="4" fillId="0" borderId="0" xfId="2" applyFont="1" applyFill="1" applyBorder="1" applyProtection="1"/>
    <xf numFmtId="0" fontId="10" fillId="0" borderId="0" xfId="7" applyFont="1" applyAlignment="1">
      <alignment horizontal="right" vertical="top" wrapText="1"/>
    </xf>
    <xf numFmtId="0" fontId="10" fillId="0" borderId="0" xfId="8" applyFont="1" applyAlignment="1">
      <alignment horizontal="right" vertical="top" wrapText="1"/>
    </xf>
    <xf numFmtId="0" fontId="10" fillId="0" borderId="0" xfId="9" applyFont="1" applyAlignment="1">
      <alignment horizontal="right" vertical="top" wrapText="1"/>
    </xf>
    <xf numFmtId="38" fontId="4" fillId="0" borderId="6" xfId="1" applyNumberFormat="1" applyFont="1" applyBorder="1"/>
    <xf numFmtId="49" fontId="3" fillId="0" borderId="0" xfId="1" applyNumberFormat="1" applyAlignment="1">
      <alignment horizontal="center"/>
    </xf>
    <xf numFmtId="43" fontId="0" fillId="0" borderId="0" xfId="2" applyFont="1" applyAlignment="1" applyProtection="1"/>
    <xf numFmtId="49" fontId="3" fillId="2" borderId="0" xfId="1" applyNumberFormat="1" applyFill="1"/>
    <xf numFmtId="49" fontId="5" fillId="0" borderId="0" xfId="1" applyNumberFormat="1" applyFont="1"/>
    <xf numFmtId="38" fontId="6" fillId="0" borderId="0" xfId="1" applyNumberFormat="1" applyFont="1" applyAlignment="1">
      <alignment horizontal="center"/>
    </xf>
    <xf numFmtId="164" fontId="6" fillId="0" borderId="0" xfId="3" applyNumberFormat="1" applyFont="1" applyBorder="1" applyAlignment="1" applyProtection="1">
      <alignment horizontal="center"/>
    </xf>
    <xf numFmtId="0" fontId="6" fillId="0" borderId="0" xfId="1" applyFont="1" applyAlignment="1">
      <alignment horizontal="center"/>
    </xf>
    <xf numFmtId="49" fontId="12" fillId="0" borderId="0" xfId="1" applyNumberFormat="1" applyFont="1"/>
    <xf numFmtId="49" fontId="5" fillId="0" borderId="0" xfId="1" applyNumberFormat="1" applyFont="1" applyAlignment="1">
      <alignment horizontal="center"/>
    </xf>
    <xf numFmtId="43" fontId="5" fillId="0" borderId="0" xfId="2" applyFont="1" applyAlignment="1" applyProtection="1"/>
    <xf numFmtId="49" fontId="5" fillId="2" borderId="0" xfId="1" applyNumberFormat="1" applyFont="1" applyFill="1"/>
    <xf numFmtId="38" fontId="6" fillId="0" borderId="0" xfId="1" quotePrefix="1" applyNumberFormat="1" applyFont="1" applyAlignment="1">
      <alignment horizontal="center"/>
    </xf>
    <xf numFmtId="49" fontId="3" fillId="0" borderId="5" xfId="1" applyNumberFormat="1" applyBorder="1"/>
    <xf numFmtId="0" fontId="3" fillId="0" borderId="5" xfId="1" applyBorder="1"/>
    <xf numFmtId="0" fontId="3" fillId="0" borderId="5" xfId="1" applyBorder="1" applyAlignment="1">
      <alignment horizontal="center"/>
    </xf>
    <xf numFmtId="43" fontId="0" fillId="0" borderId="5" xfId="2" applyFont="1" applyBorder="1" applyProtection="1"/>
    <xf numFmtId="6" fontId="3" fillId="0" borderId="5" xfId="1" applyNumberFormat="1" applyBorder="1"/>
    <xf numFmtId="0" fontId="3" fillId="2" borderId="5" xfId="1" applyFill="1" applyBorder="1"/>
    <xf numFmtId="6" fontId="3" fillId="0" borderId="0" xfId="1" applyNumberFormat="1" applyAlignment="1">
      <alignment horizontal="center"/>
    </xf>
    <xf numFmtId="166" fontId="0" fillId="0" borderId="0" xfId="2" applyNumberFormat="1" applyFont="1" applyFill="1" applyBorder="1" applyProtection="1"/>
    <xf numFmtId="166" fontId="8" fillId="0" borderId="6" xfId="2" applyNumberFormat="1" applyFont="1" applyFill="1" applyBorder="1" applyAlignment="1" applyProtection="1">
      <alignment horizontal="center"/>
    </xf>
    <xf numFmtId="166" fontId="0" fillId="0" borderId="0" xfId="2" applyNumberFormat="1" applyFont="1" applyFill="1" applyBorder="1" applyAlignment="1" applyProtection="1">
      <alignment horizontal="center"/>
    </xf>
    <xf numFmtId="49" fontId="4" fillId="0" borderId="0" xfId="1" applyNumberFormat="1" applyFont="1" applyAlignment="1">
      <alignment horizontal="left"/>
    </xf>
    <xf numFmtId="43" fontId="2" fillId="0" borderId="0" xfId="2" applyFont="1" applyBorder="1" applyAlignment="1" applyProtection="1">
      <alignment horizontal="left" indent="1"/>
    </xf>
    <xf numFmtId="0" fontId="3" fillId="4" borderId="0" xfId="1" applyFill="1" applyAlignment="1">
      <alignment horizontal="center"/>
    </xf>
    <xf numFmtId="38" fontId="3" fillId="4" borderId="8" xfId="1" applyNumberFormat="1" applyFill="1" applyBorder="1" applyAlignment="1">
      <alignment horizontal="center"/>
    </xf>
    <xf numFmtId="38" fontId="3" fillId="0" borderId="7" xfId="1" applyNumberFormat="1" applyBorder="1"/>
    <xf numFmtId="38" fontId="3" fillId="4" borderId="9" xfId="1" applyNumberFormat="1" applyFill="1" applyBorder="1" applyAlignment="1">
      <alignment horizontal="center"/>
    </xf>
    <xf numFmtId="164" fontId="3" fillId="4" borderId="10" xfId="3" applyNumberFormat="1" applyFont="1" applyFill="1" applyBorder="1" applyAlignment="1" applyProtection="1">
      <alignment horizontal="center"/>
    </xf>
    <xf numFmtId="49" fontId="4" fillId="0" borderId="5" xfId="1" applyNumberFormat="1" applyFont="1" applyBorder="1" applyAlignment="1">
      <alignment horizontal="left"/>
    </xf>
    <xf numFmtId="0" fontId="4" fillId="0" borderId="5" xfId="1" applyFont="1" applyBorder="1" applyAlignment="1">
      <alignment horizontal="left" indent="1"/>
    </xf>
    <xf numFmtId="0" fontId="4" fillId="0" borderId="5" xfId="1" applyFont="1" applyBorder="1" applyAlignment="1">
      <alignment horizontal="center"/>
    </xf>
    <xf numFmtId="43" fontId="2" fillId="0" borderId="5" xfId="2" applyFont="1" applyBorder="1" applyAlignment="1" applyProtection="1">
      <alignment horizontal="left" indent="1"/>
    </xf>
    <xf numFmtId="38" fontId="3" fillId="4" borderId="14" xfId="1" applyNumberFormat="1" applyFill="1" applyBorder="1" applyAlignment="1">
      <alignment horizontal="center"/>
    </xf>
    <xf numFmtId="38" fontId="3" fillId="4" borderId="15" xfId="1" applyNumberFormat="1" applyFill="1" applyBorder="1" applyAlignment="1">
      <alignment horizontal="center"/>
    </xf>
    <xf numFmtId="164" fontId="3" fillId="4" borderId="16" xfId="3" applyNumberFormat="1" applyFont="1" applyFill="1" applyBorder="1" applyAlignment="1" applyProtection="1">
      <alignment horizontal="center"/>
    </xf>
    <xf numFmtId="0" fontId="3" fillId="4" borderId="21" xfId="1" applyFill="1" applyBorder="1"/>
    <xf numFmtId="0" fontId="3" fillId="4" borderId="22" xfId="1" applyFill="1" applyBorder="1"/>
    <xf numFmtId="0" fontId="3" fillId="4" borderId="23" xfId="1" applyFill="1" applyBorder="1"/>
    <xf numFmtId="0" fontId="13" fillId="0" borderId="0" xfId="4" applyFont="1" applyAlignment="1">
      <alignment horizontal="right" vertical="top" wrapText="1"/>
    </xf>
    <xf numFmtId="43" fontId="3" fillId="0" borderId="34" xfId="2" applyFont="1" applyFill="1" applyBorder="1" applyProtection="1"/>
    <xf numFmtId="43" fontId="3" fillId="0" borderId="0" xfId="2" applyFont="1" applyAlignment="1" applyProtection="1"/>
    <xf numFmtId="164" fontId="3" fillId="0" borderId="0" xfId="3" applyNumberFormat="1" applyFont="1" applyBorder="1" applyAlignment="1" applyProtection="1"/>
    <xf numFmtId="49" fontId="4" fillId="0" borderId="0" xfId="1" applyNumberFormat="1" applyFont="1"/>
    <xf numFmtId="43" fontId="4" fillId="0" borderId="0" xfId="2" applyFont="1" applyAlignment="1" applyProtection="1"/>
    <xf numFmtId="49" fontId="4" fillId="2" borderId="0" xfId="1" applyNumberFormat="1" applyFont="1" applyFill="1"/>
    <xf numFmtId="38" fontId="4" fillId="0" borderId="0" xfId="1" applyNumberFormat="1" applyFont="1"/>
    <xf numFmtId="164" fontId="4" fillId="0" borderId="0" xfId="3" applyNumberFormat="1" applyFont="1" applyBorder="1" applyAlignment="1" applyProtection="1"/>
    <xf numFmtId="49" fontId="3" fillId="0" borderId="0" xfId="1" applyNumberFormat="1" applyAlignment="1">
      <alignment horizontal="left"/>
    </xf>
    <xf numFmtId="49" fontId="3" fillId="3" borderId="1" xfId="1" applyNumberFormat="1" applyFill="1" applyBorder="1"/>
    <xf numFmtId="165" fontId="3" fillId="0" borderId="2" xfId="1" applyNumberFormat="1" applyBorder="1"/>
    <xf numFmtId="49" fontId="3" fillId="3" borderId="3" xfId="1" applyNumberFormat="1" applyFill="1" applyBorder="1"/>
    <xf numFmtId="49" fontId="3" fillId="0" borderId="2" xfId="1" applyNumberFormat="1" applyBorder="1"/>
    <xf numFmtId="49" fontId="3" fillId="3" borderId="2" xfId="1" applyNumberFormat="1" applyFill="1" applyBorder="1"/>
    <xf numFmtId="49" fontId="3" fillId="3" borderId="4" xfId="1" applyNumberFormat="1" applyFill="1" applyBorder="1"/>
    <xf numFmtId="164" fontId="0" fillId="0" borderId="0" xfId="3" applyNumberFormat="1" applyFont="1" applyBorder="1" applyAlignment="1" applyProtection="1"/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6" fontId="4" fillId="0" borderId="7" xfId="1" applyNumberFormat="1" applyFont="1" applyBorder="1" applyAlignment="1">
      <alignment horizontal="center" vertical="center"/>
    </xf>
    <xf numFmtId="6" fontId="4" fillId="0" borderId="5" xfId="1" applyNumberFormat="1" applyFont="1" applyBorder="1" applyAlignment="1">
      <alignment horizontal="center" vertical="center"/>
    </xf>
    <xf numFmtId="0" fontId="3" fillId="4" borderId="11" xfId="1" applyFill="1" applyBorder="1" applyAlignment="1">
      <alignment horizontal="center" wrapText="1"/>
    </xf>
    <xf numFmtId="0" fontId="3" fillId="4" borderId="17" xfId="1" applyFill="1" applyBorder="1" applyAlignment="1">
      <alignment horizontal="center" wrapText="1"/>
    </xf>
    <xf numFmtId="0" fontId="3" fillId="4" borderId="12" xfId="1" applyFill="1" applyBorder="1" applyAlignment="1">
      <alignment horizontal="center" wrapText="1"/>
    </xf>
    <xf numFmtId="0" fontId="3" fillId="4" borderId="6" xfId="1" applyFill="1" applyBorder="1" applyAlignment="1">
      <alignment horizontal="center" wrapText="1"/>
    </xf>
    <xf numFmtId="0" fontId="3" fillId="0" borderId="0" xfId="1" applyAlignment="1">
      <alignment horizontal="center" wrapText="1"/>
    </xf>
    <xf numFmtId="0" fontId="3" fillId="4" borderId="13" xfId="1" applyFill="1" applyBorder="1" applyAlignment="1">
      <alignment horizontal="center" wrapText="1"/>
    </xf>
    <xf numFmtId="0" fontId="3" fillId="4" borderId="18" xfId="1" applyFill="1" applyBorder="1" applyAlignment="1">
      <alignment horizontal="center" wrapText="1"/>
    </xf>
  </cellXfs>
  <cellStyles count="15">
    <cellStyle name="Comma 2" xfId="2" xr:uid="{3E27926F-55DA-47C2-8F0C-C82713E8E902}"/>
    <cellStyle name="Normal" xfId="0" builtinId="0"/>
    <cellStyle name="Normal 2" xfId="1" xr:uid="{1F885813-206D-4CFE-892C-C9140F774AB6}"/>
    <cellStyle name="Normal 44" xfId="4" xr:uid="{FE1E4DC3-28EE-48E1-9726-22B5DB6A150A}"/>
    <cellStyle name="Normal 45" xfId="5" xr:uid="{A0C68747-C099-486C-A8C3-DD51607586D2}"/>
    <cellStyle name="Normal 46" xfId="6" xr:uid="{1EE4E3F8-549E-4682-81CE-01BB2FD997C4}"/>
    <cellStyle name="Normal 47" xfId="7" xr:uid="{349CA17A-7072-4B7F-93B8-D21EB4DECA02}"/>
    <cellStyle name="Normal 48" xfId="8" xr:uid="{CB3AAE31-D5D0-4EF4-A5B0-DD9D40F09407}"/>
    <cellStyle name="Normal 49" xfId="9" xr:uid="{2311F20B-8C17-4B0C-8CA4-D97D0319F59E}"/>
    <cellStyle name="Normal 50" xfId="10" xr:uid="{604E10A6-5172-467E-83A2-5AC6141C425C}"/>
    <cellStyle name="Normal 51" xfId="11" xr:uid="{C5BD2722-CEC8-4B3F-9193-C25C84F478F0}"/>
    <cellStyle name="Normal 52" xfId="12" xr:uid="{048D76D6-472E-41AA-8451-80024FD76495}"/>
    <cellStyle name="Normal 53" xfId="13" xr:uid="{B6FD5D3C-C42A-4D90-8745-26BC71B60377}"/>
    <cellStyle name="Normal 54" xfId="14" xr:uid="{745E375D-E7FA-4FCA-8076-39764014DCEF}"/>
    <cellStyle name="Percent 2" xfId="3" xr:uid="{28EF2694-F855-4B5E-8B50-B2220C262DC1}"/>
  </cellStyles>
  <dxfs count="5"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6" formatCode="#,##0_);[Red]\(#,##0\)"/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500e\DATA\PROJECTS\Sunnyvale%20Civic%20Center%20Modernization\03%20Estimate\SUNNYVALE%20-%20GENERAL%20SUMMARY%20BID%20DA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00A\Common\dcd\UF%20II%20Conceptual%20As%20Bid%20Summary-Dennis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500e\DATA\04-Estimating%20Tools\01%20Estimating\03%20Proposal%20Summaries\JAM%20-%20DO%20NOT%20USE%20-%20TRA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Job Set-up"/>
      <sheetName val="Mark-ups"/>
      <sheetName val="Bond &amp; Insurance"/>
      <sheetName val="SBE Participation"/>
      <sheetName val="Sub Bond &amp; Conting."/>
      <sheetName val="Bid Form"/>
      <sheetName val="Total Job"/>
      <sheetName val="Pricing Inpu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Sheet1"/>
      <sheetName val="Sheet2"/>
      <sheetName val="Sheet3"/>
    </sheetNames>
    <sheetDataSet>
      <sheetData sheetId="0"/>
      <sheetData sheetId="1">
        <row r="89">
          <cell r="C89" t="str">
            <v>1</v>
          </cell>
        </row>
        <row r="90">
          <cell r="C90" t="str">
            <v>2</v>
          </cell>
        </row>
        <row r="91">
          <cell r="C91" t="str">
            <v>3</v>
          </cell>
        </row>
        <row r="92">
          <cell r="D92" t="str">
            <v>DPS Tenant Improvements</v>
          </cell>
        </row>
        <row r="93">
          <cell r="D93" t="str">
            <v>DPS Temporary Facilities</v>
          </cell>
        </row>
        <row r="94">
          <cell r="D94" t="str">
            <v>Site Improvements</v>
          </cell>
        </row>
      </sheetData>
      <sheetData sheetId="2">
        <row r="11">
          <cell r="A11" t="str">
            <v>Sub Bonds</v>
          </cell>
          <cell r="C11">
            <v>1.0699999999999999E-2</v>
          </cell>
        </row>
        <row r="13">
          <cell r="A13" t="str">
            <v>Small Business</v>
          </cell>
          <cell r="C13">
            <v>0</v>
          </cell>
        </row>
        <row r="17">
          <cell r="A17" t="str">
            <v>Contingency</v>
          </cell>
          <cell r="C17">
            <v>0</v>
          </cell>
        </row>
        <row r="19">
          <cell r="A19" t="str">
            <v>Margin</v>
          </cell>
          <cell r="C19">
            <v>0.05</v>
          </cell>
        </row>
        <row r="21">
          <cell r="A21" t="str">
            <v>Bond &amp; Insurance Rate</v>
          </cell>
          <cell r="C21">
            <v>2.4006E-2</v>
          </cell>
        </row>
      </sheetData>
      <sheetData sheetId="3"/>
      <sheetData sheetId="4"/>
      <sheetData sheetId="5"/>
      <sheetData sheetId="6"/>
      <sheetData sheetId="7">
        <row r="69">
          <cell r="G69">
            <v>159746000</v>
          </cell>
        </row>
        <row r="70">
          <cell r="G70">
            <v>1532000</v>
          </cell>
        </row>
        <row r="71">
          <cell r="G71">
            <v>0</v>
          </cell>
        </row>
        <row r="73">
          <cell r="G73">
            <v>0</v>
          </cell>
        </row>
        <row r="74">
          <cell r="G74">
            <v>8661000</v>
          </cell>
        </row>
        <row r="76">
          <cell r="G76">
            <v>4177000</v>
          </cell>
        </row>
        <row r="83">
          <cell r="G83">
            <v>174116000</v>
          </cell>
        </row>
      </sheetData>
      <sheetData sheetId="8"/>
      <sheetData sheetId="9">
        <row r="69">
          <cell r="G69">
            <v>0</v>
          </cell>
        </row>
      </sheetData>
      <sheetData sheetId="10">
        <row r="69">
          <cell r="G69">
            <v>112447250</v>
          </cell>
        </row>
      </sheetData>
      <sheetData sheetId="11">
        <row r="69">
          <cell r="G69">
            <v>14840050</v>
          </cell>
        </row>
      </sheetData>
      <sheetData sheetId="12">
        <row r="69">
          <cell r="G69">
            <v>5526350</v>
          </cell>
        </row>
      </sheetData>
      <sheetData sheetId="13">
        <row r="69">
          <cell r="G69">
            <v>371000</v>
          </cell>
        </row>
      </sheetData>
      <sheetData sheetId="14">
        <row r="69">
          <cell r="G69">
            <v>25766350</v>
          </cell>
        </row>
      </sheetData>
      <sheetData sheetId="15">
        <row r="69">
          <cell r="G69">
            <v>405000</v>
          </cell>
        </row>
      </sheetData>
      <sheetData sheetId="16">
        <row r="69">
          <cell r="G69">
            <v>140000</v>
          </cell>
        </row>
      </sheetData>
      <sheetData sheetId="17">
        <row r="69">
          <cell r="G69">
            <v>250000</v>
          </cell>
        </row>
      </sheetData>
      <sheetData sheetId="18">
        <row r="69">
          <cell r="G69">
            <v>0</v>
          </cell>
        </row>
      </sheetData>
      <sheetData sheetId="19">
        <row r="69">
          <cell r="G69">
            <v>0</v>
          </cell>
        </row>
      </sheetData>
      <sheetData sheetId="20">
        <row r="69">
          <cell r="G69">
            <v>0</v>
          </cell>
        </row>
      </sheetData>
      <sheetData sheetId="21">
        <row r="69">
          <cell r="G69">
            <v>0</v>
          </cell>
        </row>
      </sheetData>
      <sheetData sheetId="22">
        <row r="69">
          <cell r="G69">
            <v>0</v>
          </cell>
        </row>
      </sheetData>
      <sheetData sheetId="23">
        <row r="69">
          <cell r="G69">
            <v>0</v>
          </cell>
        </row>
      </sheetData>
      <sheetData sheetId="24">
        <row r="69">
          <cell r="G69">
            <v>0</v>
          </cell>
        </row>
      </sheetData>
      <sheetData sheetId="25">
        <row r="69">
          <cell r="G69">
            <v>0</v>
          </cell>
        </row>
      </sheetData>
      <sheetData sheetId="26">
        <row r="69">
          <cell r="G69">
            <v>0</v>
          </cell>
        </row>
      </sheetData>
      <sheetData sheetId="27">
        <row r="69">
          <cell r="G69">
            <v>0</v>
          </cell>
        </row>
      </sheetData>
      <sheetData sheetId="28">
        <row r="69">
          <cell r="G69">
            <v>0</v>
          </cell>
        </row>
      </sheetData>
      <sheetData sheetId="29">
        <row r="69">
          <cell r="G69">
            <v>0</v>
          </cell>
        </row>
      </sheetData>
      <sheetData sheetId="30">
        <row r="69">
          <cell r="G69">
            <v>0</v>
          </cell>
        </row>
      </sheetData>
      <sheetData sheetId="31">
        <row r="69">
          <cell r="G69">
            <v>0</v>
          </cell>
        </row>
      </sheetData>
      <sheetData sheetId="32">
        <row r="69">
          <cell r="G69">
            <v>0</v>
          </cell>
        </row>
      </sheetData>
      <sheetData sheetId="33">
        <row r="69">
          <cell r="G69">
            <v>0</v>
          </cell>
        </row>
      </sheetData>
      <sheetData sheetId="34">
        <row r="69">
          <cell r="G69">
            <v>0</v>
          </cell>
        </row>
      </sheetData>
      <sheetData sheetId="35">
        <row r="69">
          <cell r="G69">
            <v>0</v>
          </cell>
        </row>
      </sheetData>
      <sheetData sheetId="36">
        <row r="69">
          <cell r="G69">
            <v>0</v>
          </cell>
        </row>
      </sheetData>
      <sheetData sheetId="37">
        <row r="69">
          <cell r="G69">
            <v>0</v>
          </cell>
        </row>
      </sheetData>
      <sheetData sheetId="38">
        <row r="69">
          <cell r="G69">
            <v>0</v>
          </cell>
        </row>
      </sheetData>
      <sheetData sheetId="39">
        <row r="69">
          <cell r="G69">
            <v>0</v>
          </cell>
        </row>
      </sheetData>
      <sheetData sheetId="40">
        <row r="69">
          <cell r="G69">
            <v>0</v>
          </cell>
        </row>
      </sheetData>
      <sheetData sheetId="41">
        <row r="69">
          <cell r="G69">
            <v>0</v>
          </cell>
        </row>
      </sheetData>
      <sheetData sheetId="42">
        <row r="69">
          <cell r="G69">
            <v>0</v>
          </cell>
        </row>
      </sheetData>
      <sheetData sheetId="43">
        <row r="69">
          <cell r="G69">
            <v>0</v>
          </cell>
        </row>
      </sheetData>
      <sheetData sheetId="44">
        <row r="69">
          <cell r="G69">
            <v>0</v>
          </cell>
        </row>
      </sheetData>
      <sheetData sheetId="45">
        <row r="69">
          <cell r="G69">
            <v>0</v>
          </cell>
        </row>
      </sheetData>
      <sheetData sheetId="46">
        <row r="69">
          <cell r="G69">
            <v>0</v>
          </cell>
        </row>
      </sheetData>
      <sheetData sheetId="47">
        <row r="69">
          <cell r="G69">
            <v>0</v>
          </cell>
        </row>
      </sheetData>
      <sheetData sheetId="48">
        <row r="69">
          <cell r="G69">
            <v>0</v>
          </cell>
        </row>
      </sheetData>
      <sheetData sheetId="49">
        <row r="69">
          <cell r="G69">
            <v>0</v>
          </cell>
        </row>
      </sheetData>
      <sheetData sheetId="50">
        <row r="69">
          <cell r="G69">
            <v>0</v>
          </cell>
        </row>
      </sheetData>
      <sheetData sheetId="51">
        <row r="69">
          <cell r="G69">
            <v>0</v>
          </cell>
        </row>
      </sheetData>
      <sheetData sheetId="52">
        <row r="69">
          <cell r="G69">
            <v>0</v>
          </cell>
        </row>
      </sheetData>
      <sheetData sheetId="53">
        <row r="69">
          <cell r="G69">
            <v>0</v>
          </cell>
        </row>
      </sheetData>
      <sheetData sheetId="54">
        <row r="69">
          <cell r="G69">
            <v>0</v>
          </cell>
        </row>
      </sheetData>
      <sheetData sheetId="55">
        <row r="69">
          <cell r="G69">
            <v>0</v>
          </cell>
        </row>
      </sheetData>
      <sheetData sheetId="56">
        <row r="69">
          <cell r="G69">
            <v>0</v>
          </cell>
        </row>
      </sheetData>
      <sheetData sheetId="57">
        <row r="69">
          <cell r="G69">
            <v>0</v>
          </cell>
        </row>
      </sheetData>
      <sheetData sheetId="58">
        <row r="69">
          <cell r="G69">
            <v>0</v>
          </cell>
        </row>
      </sheetData>
      <sheetData sheetId="59">
        <row r="69">
          <cell r="G69">
            <v>0</v>
          </cell>
        </row>
      </sheetData>
      <sheetData sheetId="60">
        <row r="69">
          <cell r="G69">
            <v>0</v>
          </cell>
        </row>
      </sheetData>
      <sheetData sheetId="61">
        <row r="69">
          <cell r="G69">
            <v>0</v>
          </cell>
        </row>
      </sheetData>
      <sheetData sheetId="62">
        <row r="69">
          <cell r="G69">
            <v>0</v>
          </cell>
        </row>
      </sheetData>
      <sheetData sheetId="63">
        <row r="69">
          <cell r="G69">
            <v>0</v>
          </cell>
        </row>
      </sheetData>
      <sheetData sheetId="64">
        <row r="69">
          <cell r="G69">
            <v>0</v>
          </cell>
        </row>
      </sheetData>
      <sheetData sheetId="65">
        <row r="69">
          <cell r="G69">
            <v>0</v>
          </cell>
        </row>
      </sheetData>
      <sheetData sheetId="66">
        <row r="69">
          <cell r="G69">
            <v>0</v>
          </cell>
        </row>
      </sheetData>
      <sheetData sheetId="67">
        <row r="69">
          <cell r="G69">
            <v>0</v>
          </cell>
        </row>
      </sheetData>
      <sheetData sheetId="68">
        <row r="69">
          <cell r="G69">
            <v>0</v>
          </cell>
        </row>
      </sheetData>
      <sheetData sheetId="69">
        <row r="69">
          <cell r="G69">
            <v>0</v>
          </cell>
        </row>
      </sheetData>
      <sheetData sheetId="70">
        <row r="69">
          <cell r="G69">
            <v>0</v>
          </cell>
        </row>
      </sheetData>
      <sheetData sheetId="71">
        <row r="69">
          <cell r="G69">
            <v>0</v>
          </cell>
        </row>
      </sheetData>
      <sheetData sheetId="72">
        <row r="69">
          <cell r="G69">
            <v>0</v>
          </cell>
        </row>
      </sheetData>
      <sheetData sheetId="73">
        <row r="69">
          <cell r="G69">
            <v>0</v>
          </cell>
        </row>
      </sheetData>
      <sheetData sheetId="74">
        <row r="69">
          <cell r="G69">
            <v>0</v>
          </cell>
        </row>
      </sheetData>
      <sheetData sheetId="75">
        <row r="69">
          <cell r="G69">
            <v>0</v>
          </cell>
        </row>
      </sheetData>
      <sheetData sheetId="76">
        <row r="69">
          <cell r="G69">
            <v>0</v>
          </cell>
        </row>
      </sheetData>
      <sheetData sheetId="77">
        <row r="69">
          <cell r="G69">
            <v>0</v>
          </cell>
        </row>
      </sheetData>
      <sheetData sheetId="78">
        <row r="69">
          <cell r="G69">
            <v>0</v>
          </cell>
        </row>
      </sheetData>
      <sheetData sheetId="79">
        <row r="69">
          <cell r="G69">
            <v>0</v>
          </cell>
        </row>
      </sheetData>
      <sheetData sheetId="80">
        <row r="69">
          <cell r="G69">
            <v>0</v>
          </cell>
        </row>
      </sheetData>
      <sheetData sheetId="81">
        <row r="69">
          <cell r="G69">
            <v>0</v>
          </cell>
        </row>
      </sheetData>
      <sheetData sheetId="82">
        <row r="69">
          <cell r="G69">
            <v>0</v>
          </cell>
        </row>
      </sheetData>
      <sheetData sheetId="83">
        <row r="69">
          <cell r="G69">
            <v>0</v>
          </cell>
        </row>
      </sheetData>
      <sheetData sheetId="84">
        <row r="69">
          <cell r="G69">
            <v>0</v>
          </cell>
        </row>
      </sheetData>
      <sheetData sheetId="85">
        <row r="69">
          <cell r="G69">
            <v>0</v>
          </cell>
        </row>
      </sheetData>
      <sheetData sheetId="86">
        <row r="69">
          <cell r="G69">
            <v>0</v>
          </cell>
        </row>
      </sheetData>
      <sheetData sheetId="87">
        <row r="69">
          <cell r="G69">
            <v>0</v>
          </cell>
        </row>
      </sheetData>
      <sheetData sheetId="88">
        <row r="69">
          <cell r="G69">
            <v>0</v>
          </cell>
        </row>
      </sheetData>
      <sheetData sheetId="89">
        <row r="69">
          <cell r="G69">
            <v>0</v>
          </cell>
        </row>
      </sheetData>
      <sheetData sheetId="90">
        <row r="69">
          <cell r="G69">
            <v>0</v>
          </cell>
        </row>
      </sheetData>
      <sheetData sheetId="91">
        <row r="69">
          <cell r="G69">
            <v>0</v>
          </cell>
        </row>
      </sheetData>
      <sheetData sheetId="92">
        <row r="69">
          <cell r="G69">
            <v>0</v>
          </cell>
        </row>
      </sheetData>
      <sheetData sheetId="93">
        <row r="69">
          <cell r="G69">
            <v>0</v>
          </cell>
        </row>
      </sheetData>
      <sheetData sheetId="94">
        <row r="69">
          <cell r="G69">
            <v>0</v>
          </cell>
        </row>
      </sheetData>
      <sheetData sheetId="95">
        <row r="69">
          <cell r="G69">
            <v>0</v>
          </cell>
        </row>
      </sheetData>
      <sheetData sheetId="96">
        <row r="69">
          <cell r="G69">
            <v>0</v>
          </cell>
        </row>
      </sheetData>
      <sheetData sheetId="97">
        <row r="69">
          <cell r="G69">
            <v>0</v>
          </cell>
        </row>
      </sheetData>
      <sheetData sheetId="98">
        <row r="69">
          <cell r="G69">
            <v>0</v>
          </cell>
        </row>
      </sheetData>
      <sheetData sheetId="99">
        <row r="69">
          <cell r="G69">
            <v>0</v>
          </cell>
        </row>
      </sheetData>
      <sheetData sheetId="100">
        <row r="69">
          <cell r="G69">
            <v>0</v>
          </cell>
        </row>
      </sheetData>
      <sheetData sheetId="101">
        <row r="69">
          <cell r="G69">
            <v>0</v>
          </cell>
        </row>
      </sheetData>
      <sheetData sheetId="102">
        <row r="69">
          <cell r="G69">
            <v>0</v>
          </cell>
        </row>
      </sheetData>
      <sheetData sheetId="103">
        <row r="69">
          <cell r="G69">
            <v>0</v>
          </cell>
        </row>
      </sheetData>
      <sheetData sheetId="104">
        <row r="69">
          <cell r="G69">
            <v>0</v>
          </cell>
        </row>
      </sheetData>
      <sheetData sheetId="105">
        <row r="69">
          <cell r="G69">
            <v>0</v>
          </cell>
        </row>
      </sheetData>
      <sheetData sheetId="106">
        <row r="69">
          <cell r="G69">
            <v>0</v>
          </cell>
        </row>
      </sheetData>
      <sheetData sheetId="107">
        <row r="69">
          <cell r="G69">
            <v>0</v>
          </cell>
        </row>
      </sheetData>
      <sheetData sheetId="108">
        <row r="69">
          <cell r="G69">
            <v>0</v>
          </cell>
        </row>
      </sheetData>
      <sheetData sheetId="109"/>
      <sheetData sheetId="110"/>
      <sheetData sheetId="1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. Info."/>
      <sheetName val="Summary"/>
      <sheetName val="Project Desc."/>
      <sheetName val="Project Type"/>
      <sheetName val="Breakdow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Job Set-up"/>
      <sheetName val="Mark-ups"/>
      <sheetName val="Bond &amp; Insurance"/>
      <sheetName val="SBE Participation"/>
      <sheetName val="Bid Form"/>
      <sheetName val="Total Job"/>
      <sheetName val="Pricing Inpu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2C51-5E1E-4082-9570-F9A0BE14A3CC}">
  <sheetPr>
    <tabColor theme="5" tint="-0.249977111117893"/>
    <pageSetUpPr fitToPage="1"/>
  </sheetPr>
  <dimension ref="A1:AO405"/>
  <sheetViews>
    <sheetView tabSelected="1" view="pageBreakPreview" zoomScaleNormal="100" zoomScaleSheetLayoutView="100" workbookViewId="0">
      <pane xSplit="2" ySplit="11" topLeftCell="C12" activePane="bottomRight" state="frozenSplit"/>
      <selection pane="bottomRight" activeCell="G19" sqref="G19"/>
      <selection pane="bottomLeft" activeCell="E77" sqref="E77"/>
      <selection pane="topRight" activeCell="E77" sqref="E77"/>
    </sheetView>
  </sheetViews>
  <sheetFormatPr defaultColWidth="9.140625" defaultRowHeight="14.45"/>
  <cols>
    <col min="1" max="1" width="9.28515625" style="5" customWidth="1"/>
    <col min="2" max="2" width="52.85546875" style="9" customWidth="1"/>
    <col min="3" max="3" width="2" style="7" customWidth="1"/>
    <col min="4" max="4" width="13.140625" style="9" bestFit="1" customWidth="1"/>
    <col min="5" max="5" width="8.140625" style="9" bestFit="1" customWidth="1"/>
    <col min="6" max="6" width="2" style="7" bestFit="1" customWidth="1"/>
    <col min="7" max="7" width="15.42578125" style="40" customWidth="1"/>
    <col min="8" max="8" width="2.5703125" style="9" customWidth="1"/>
    <col min="9" max="9" width="15.42578125" style="25" customWidth="1"/>
    <col min="10" max="10" width="4.42578125" style="9" customWidth="1"/>
    <col min="11" max="11" width="2.5703125" style="24" customWidth="1"/>
    <col min="12" max="12" width="4.140625" style="9" hidden="1" customWidth="1"/>
    <col min="13" max="13" width="13.85546875" style="25" hidden="1" customWidth="1"/>
    <col min="14" max="14" width="3" style="25" hidden="1" customWidth="1"/>
    <col min="15" max="15" width="13.85546875" style="9" hidden="1" customWidth="1"/>
    <col min="16" max="16" width="3" style="25" hidden="1" customWidth="1"/>
    <col min="17" max="17" width="13.85546875" style="25" hidden="1" customWidth="1"/>
    <col min="18" max="18" width="3" style="25" hidden="1" customWidth="1"/>
    <col min="19" max="20" width="1.42578125" style="14" hidden="1" customWidth="1"/>
    <col min="21" max="21" width="1.42578125" style="9" hidden="1" customWidth="1"/>
    <col min="22" max="22" width="12.5703125" style="11" hidden="1" customWidth="1"/>
    <col min="23" max="23" width="3.42578125" style="11" hidden="1" customWidth="1"/>
    <col min="24" max="24" width="15.5703125" style="11" hidden="1" customWidth="1"/>
    <col min="25" max="25" width="12.5703125" style="41" hidden="1" customWidth="1"/>
    <col min="26" max="26" width="2.5703125" style="11" hidden="1" customWidth="1"/>
    <col min="27" max="27" width="15.5703125" style="11" hidden="1" customWidth="1"/>
    <col min="28" max="32" width="14.5703125" style="9" hidden="1" customWidth="1"/>
    <col min="33" max="33" width="0" style="9" hidden="1" customWidth="1"/>
    <col min="34" max="16384" width="9.140625" style="9"/>
  </cols>
  <sheetData>
    <row r="1" spans="1:41" ht="13.15">
      <c r="A1" s="121"/>
      <c r="B1" s="121"/>
      <c r="C1" s="62"/>
      <c r="D1" s="121"/>
      <c r="E1" s="121"/>
      <c r="F1" s="62"/>
      <c r="G1" s="122"/>
      <c r="H1" s="121"/>
      <c r="I1" s="121"/>
      <c r="J1" s="121"/>
      <c r="K1" s="123"/>
      <c r="L1" s="5"/>
      <c r="M1" s="11"/>
      <c r="N1" s="5"/>
      <c r="O1" s="5"/>
      <c r="P1" s="5"/>
      <c r="Q1" s="121"/>
      <c r="R1" s="5"/>
      <c r="S1" s="9"/>
      <c r="T1" s="9"/>
      <c r="X1" s="124" t="s">
        <v>0</v>
      </c>
      <c r="Y1" s="125"/>
      <c r="AA1" s="124" t="s">
        <v>0</v>
      </c>
      <c r="AD1" s="25"/>
    </row>
    <row r="2" spans="1:41" ht="13.9" thickBot="1">
      <c r="A2" s="121" t="s">
        <v>1</v>
      </c>
      <c r="B2" s="5"/>
      <c r="C2" s="78"/>
      <c r="D2" s="5"/>
      <c r="E2" s="126"/>
      <c r="F2" s="78"/>
      <c r="G2" s="119"/>
      <c r="H2" s="126"/>
      <c r="I2" s="5"/>
      <c r="J2" s="5"/>
      <c r="K2" s="80"/>
      <c r="L2" s="5"/>
      <c r="M2" s="5"/>
      <c r="N2" s="5"/>
      <c r="O2" s="5"/>
      <c r="P2" s="5"/>
      <c r="Q2" s="5"/>
      <c r="R2" s="5"/>
      <c r="Y2" s="120"/>
    </row>
    <row r="3" spans="1:41" ht="15" thickBot="1">
      <c r="A3" s="5" t="s">
        <v>2</v>
      </c>
      <c r="B3" s="5"/>
      <c r="C3" s="78"/>
      <c r="D3" s="5"/>
      <c r="E3" s="126"/>
      <c r="F3" s="78"/>
      <c r="G3" s="119"/>
      <c r="H3" s="126"/>
      <c r="I3" s="5"/>
      <c r="J3" s="5"/>
      <c r="K3" s="80"/>
      <c r="L3" s="127"/>
      <c r="M3" s="128" t="s">
        <v>3</v>
      </c>
      <c r="N3" s="129"/>
      <c r="O3" s="130"/>
      <c r="P3" s="131"/>
      <c r="Q3" s="130"/>
      <c r="R3" s="132"/>
      <c r="Y3" s="133"/>
    </row>
    <row r="4" spans="1:41" ht="13.15">
      <c r="A4" s="121"/>
      <c r="B4" s="121"/>
      <c r="C4" s="62"/>
      <c r="D4" s="121"/>
      <c r="E4" s="121"/>
      <c r="F4" s="62"/>
      <c r="G4" s="122"/>
      <c r="H4" s="121"/>
      <c r="I4" s="121"/>
      <c r="J4" s="121"/>
      <c r="K4" s="123"/>
      <c r="L4" s="5"/>
      <c r="Q4" s="5"/>
      <c r="R4" s="5"/>
      <c r="Y4" s="120"/>
    </row>
    <row r="5" spans="1:41">
      <c r="B5" s="5"/>
      <c r="C5" s="78"/>
      <c r="D5" s="5"/>
      <c r="E5" s="5"/>
      <c r="F5" s="78"/>
      <c r="G5" s="79"/>
      <c r="H5" s="5"/>
      <c r="I5" s="5"/>
      <c r="J5" s="5"/>
      <c r="K5" s="80"/>
      <c r="L5" s="5"/>
      <c r="M5" s="11"/>
      <c r="N5" s="5"/>
      <c r="O5" s="5"/>
      <c r="P5" s="5"/>
      <c r="Q5" s="5"/>
      <c r="R5" s="5"/>
      <c r="Y5" s="133"/>
    </row>
    <row r="6" spans="1:41" ht="13.15">
      <c r="A6" s="5" t="s">
        <v>4</v>
      </c>
      <c r="B6" s="1" t="s">
        <v>5</v>
      </c>
      <c r="C6" s="78"/>
      <c r="D6" s="5"/>
      <c r="E6" s="5"/>
      <c r="F6" s="78"/>
      <c r="G6" s="119"/>
      <c r="H6" s="5"/>
      <c r="I6" s="5"/>
      <c r="J6" s="5"/>
      <c r="K6" s="80"/>
      <c r="L6" s="5"/>
      <c r="M6" s="5"/>
      <c r="N6" s="5"/>
      <c r="O6" s="5"/>
      <c r="P6" s="5"/>
      <c r="Q6" s="5"/>
      <c r="R6" s="5"/>
      <c r="Y6" s="120"/>
    </row>
    <row r="7" spans="1:41">
      <c r="B7" s="5"/>
      <c r="C7" s="78"/>
      <c r="D7" s="5"/>
      <c r="E7" s="5"/>
      <c r="F7" s="78"/>
      <c r="G7" s="79"/>
      <c r="H7" s="5"/>
      <c r="I7" s="5"/>
      <c r="J7" s="5"/>
      <c r="K7" s="80"/>
      <c r="L7" s="81"/>
      <c r="M7" s="82">
        <v>1</v>
      </c>
      <c r="N7" s="82"/>
      <c r="O7" s="82" t="s">
        <v>6</v>
      </c>
      <c r="P7" s="82"/>
      <c r="Q7" s="82">
        <v>3</v>
      </c>
      <c r="R7" s="5"/>
      <c r="X7" s="82" t="s">
        <v>7</v>
      </c>
      <c r="Y7" s="83" t="s">
        <v>8</v>
      </c>
      <c r="Z7" s="82"/>
      <c r="AA7" s="82" t="s">
        <v>9</v>
      </c>
      <c r="AB7" s="84" t="s">
        <v>10</v>
      </c>
      <c r="AC7" s="84" t="s">
        <v>11</v>
      </c>
      <c r="AD7" s="84" t="s">
        <v>12</v>
      </c>
      <c r="AE7" s="84" t="s">
        <v>13</v>
      </c>
      <c r="AF7" s="84" t="s">
        <v>14</v>
      </c>
    </row>
    <row r="8" spans="1:41" ht="13.15">
      <c r="A8" s="85" t="s">
        <v>15</v>
      </c>
      <c r="B8" s="81"/>
      <c r="C8" s="86"/>
      <c r="D8" s="81"/>
      <c r="E8" s="81"/>
      <c r="F8" s="86"/>
      <c r="G8" s="87"/>
      <c r="H8" s="81"/>
      <c r="I8" s="81"/>
      <c r="J8" s="81"/>
      <c r="K8" s="88"/>
      <c r="L8" s="5"/>
      <c r="M8" s="82" t="s">
        <v>16</v>
      </c>
      <c r="N8" s="82"/>
      <c r="O8" s="89" t="s">
        <v>17</v>
      </c>
      <c r="P8" s="82"/>
      <c r="Q8" s="82" t="s">
        <v>18</v>
      </c>
      <c r="R8" s="5"/>
      <c r="V8" s="82" t="s">
        <v>19</v>
      </c>
      <c r="X8" s="82"/>
      <c r="Y8" s="83"/>
      <c r="Z8" s="82"/>
      <c r="AA8" s="82" t="s">
        <v>20</v>
      </c>
      <c r="AB8" s="84" t="s">
        <v>21</v>
      </c>
      <c r="AC8" s="84" t="s">
        <v>22</v>
      </c>
      <c r="AD8" s="84" t="s">
        <v>23</v>
      </c>
      <c r="AE8" s="84" t="s">
        <v>24</v>
      </c>
      <c r="AF8" s="84" t="s">
        <v>25</v>
      </c>
      <c r="AG8" s="142"/>
      <c r="AH8" s="142"/>
      <c r="AI8" s="142"/>
      <c r="AJ8" s="142"/>
      <c r="AK8" s="142"/>
      <c r="AL8" s="142"/>
      <c r="AM8" s="142"/>
      <c r="AN8" s="142"/>
      <c r="AO8" s="142"/>
    </row>
    <row r="9" spans="1:41" ht="15" thickBot="1">
      <c r="A9" s="90"/>
      <c r="B9" s="91"/>
      <c r="C9" s="92"/>
      <c r="D9" s="91"/>
      <c r="E9" s="91"/>
      <c r="F9" s="92"/>
      <c r="G9" s="93"/>
      <c r="H9" s="91"/>
      <c r="I9" s="94"/>
      <c r="J9" s="91"/>
      <c r="K9" s="95"/>
      <c r="M9" s="96" t="s">
        <v>26</v>
      </c>
      <c r="N9" s="5"/>
      <c r="O9" s="13"/>
      <c r="P9" s="5"/>
      <c r="R9" s="5"/>
      <c r="V9" s="97"/>
      <c r="W9" s="97"/>
      <c r="X9" s="98" t="str">
        <f>IF(ABS(X53)&gt;2000,"ERROR BELOW",0)</f>
        <v>ERROR BELOW</v>
      </c>
      <c r="Y9" s="98" t="str">
        <f>IF(OR(Y49&gt;100.2%,Y49&lt;99.8%),"ERROR",0)</f>
        <v>ERROR</v>
      </c>
      <c r="Z9" s="99"/>
      <c r="AA9" s="98"/>
      <c r="AB9" s="98" t="str">
        <f>IF(ABS(AB53)&gt;2000,"ERROR BELOW",0)</f>
        <v>ERROR BELOW</v>
      </c>
      <c r="AC9" s="98">
        <f>IF(ABS(AC53)&gt;2000,"ERROR BELOW",0)</f>
        <v>0</v>
      </c>
      <c r="AD9" s="98">
        <f>IF(ABS(AD53)&gt;2000,"ERROR BELOW",0)</f>
        <v>0</v>
      </c>
      <c r="AE9" s="98" t="str">
        <f>IF(ABS(AE53)&gt;2000,"ERROR BELOW",0)</f>
        <v>ERROR BELOW</v>
      </c>
      <c r="AF9" s="98" t="str">
        <f>IF(ABS(AF53)&gt;2000,"ERROR BELOW",0)</f>
        <v>ERROR BELOW</v>
      </c>
      <c r="AG9" s="142" t="s">
        <v>27</v>
      </c>
      <c r="AH9" s="142"/>
      <c r="AI9" s="142">
        <f>'[1]Job Set-up'!CO9</f>
        <v>0</v>
      </c>
      <c r="AJ9" s="142"/>
      <c r="AK9" s="142" t="s">
        <v>28</v>
      </c>
      <c r="AL9" s="142"/>
      <c r="AM9" s="142" t="s">
        <v>29</v>
      </c>
      <c r="AN9" s="142"/>
      <c r="AO9" s="142"/>
    </row>
    <row r="10" spans="1:41">
      <c r="A10" s="100" t="s">
        <v>30</v>
      </c>
      <c r="B10" s="134" t="s">
        <v>31</v>
      </c>
      <c r="D10" s="50" t="s">
        <v>32</v>
      </c>
      <c r="E10" s="51" t="s">
        <v>33</v>
      </c>
      <c r="G10" s="101" t="s">
        <v>34</v>
      </c>
      <c r="I10" s="136" t="s">
        <v>35</v>
      </c>
      <c r="M10" s="96" t="s">
        <v>36</v>
      </c>
      <c r="N10" s="5"/>
      <c r="O10" s="102" t="s">
        <v>37</v>
      </c>
      <c r="P10" s="5"/>
      <c r="Q10" s="96" t="s">
        <v>38</v>
      </c>
      <c r="R10" s="5"/>
      <c r="V10" s="103" t="s">
        <v>39</v>
      </c>
      <c r="W10" s="104"/>
      <c r="X10" s="105" t="s">
        <v>40</v>
      </c>
      <c r="Y10" s="106" t="s">
        <v>41</v>
      </c>
      <c r="Z10" s="104"/>
      <c r="AA10" s="105" t="s">
        <v>42</v>
      </c>
      <c r="AB10" s="138" t="str">
        <f>'[1]Mark-ups'!A11</f>
        <v>Sub Bonds</v>
      </c>
      <c r="AC10" s="140" t="str">
        <f>'[1]Mark-ups'!A13</f>
        <v>Small Business</v>
      </c>
      <c r="AD10" s="140" t="str">
        <f>'[1]Mark-ups'!A17</f>
        <v>Contingency</v>
      </c>
      <c r="AE10" s="140" t="str">
        <f>'[1]Mark-ups'!A19</f>
        <v>Margin</v>
      </c>
      <c r="AF10" s="143" t="str">
        <f>'[1]Mark-ups'!A21</f>
        <v>Bond &amp; Insurance Rate</v>
      </c>
    </row>
    <row r="11" spans="1:41" ht="15" thickBot="1">
      <c r="A11" s="107" t="s">
        <v>43</v>
      </c>
      <c r="B11" s="135"/>
      <c r="C11" s="92"/>
      <c r="D11" s="108" t="s">
        <v>44</v>
      </c>
      <c r="E11" s="109" t="s">
        <v>45</v>
      </c>
      <c r="F11" s="92"/>
      <c r="G11" s="110" t="s">
        <v>46</v>
      </c>
      <c r="H11" s="91"/>
      <c r="I11" s="137"/>
      <c r="J11" s="91"/>
      <c r="K11" s="95"/>
      <c r="M11" s="96" t="s">
        <v>47</v>
      </c>
      <c r="N11" s="5"/>
      <c r="O11" s="102" t="s">
        <v>48</v>
      </c>
      <c r="P11" s="5"/>
      <c r="Q11" s="96" t="s">
        <v>49</v>
      </c>
      <c r="R11" s="5"/>
      <c r="V11" s="111" t="s">
        <v>50</v>
      </c>
      <c r="X11" s="112" t="s">
        <v>51</v>
      </c>
      <c r="Y11" s="113" t="s">
        <v>38</v>
      </c>
      <c r="AA11" s="112" t="s">
        <v>52</v>
      </c>
      <c r="AB11" s="139"/>
      <c r="AC11" s="141" t="str">
        <f>'[1]Mark-ups'!A13</f>
        <v>Small Business</v>
      </c>
      <c r="AD11" s="141">
        <f>'[1]Job Set-up'!CM9</f>
        <v>0</v>
      </c>
      <c r="AE11" s="141"/>
      <c r="AF11" s="144"/>
    </row>
    <row r="12" spans="1:41">
      <c r="D12" s="8"/>
      <c r="G12" s="46"/>
      <c r="N12" s="5"/>
      <c r="O12" s="13"/>
      <c r="P12" s="5"/>
      <c r="R12" s="5"/>
      <c r="V12" s="15"/>
      <c r="X12" s="16"/>
      <c r="Y12" s="17"/>
      <c r="AA12" s="16"/>
      <c r="AB12" s="114"/>
      <c r="AC12" s="115"/>
      <c r="AD12" s="115"/>
      <c r="AE12" s="115"/>
      <c r="AF12" s="116"/>
    </row>
    <row r="13" spans="1:41" ht="15" thickBot="1">
      <c r="A13" s="62" t="str">
        <f>'[1]Job Set-up'!$C$89</f>
        <v>1</v>
      </c>
      <c r="B13" s="117" t="s">
        <v>53</v>
      </c>
      <c r="D13" s="8">
        <v>1</v>
      </c>
      <c r="E13" s="9" t="s">
        <v>54</v>
      </c>
      <c r="F13" s="7" t="s">
        <v>55</v>
      </c>
      <c r="G13" s="54">
        <v>8000000</v>
      </c>
      <c r="I13" s="55">
        <f>D13*G13</f>
        <v>8000000</v>
      </c>
      <c r="K13" s="12"/>
      <c r="M13" s="56">
        <f>Q13</f>
        <v>0</v>
      </c>
      <c r="N13" s="5"/>
      <c r="O13" s="57">
        <f>+M13-Q13</f>
        <v>0</v>
      </c>
      <c r="P13" s="5"/>
      <c r="Q13" s="55">
        <f>ROUND(X13+AA13,-3)</f>
        <v>0</v>
      </c>
      <c r="R13" s="5"/>
      <c r="V13" s="15">
        <f>+M13-X13</f>
        <v>0</v>
      </c>
      <c r="X13" s="16">
        <f>'[1]1'!$G$69</f>
        <v>0</v>
      </c>
      <c r="Y13" s="17">
        <f>'[1]1'!G69/'[1]Total Job'!G69</f>
        <v>0</v>
      </c>
      <c r="AA13" s="16">
        <f>SUM(AB13:AF13)</f>
        <v>0</v>
      </c>
      <c r="AB13" s="58">
        <f>ROUND('[1]Total Job'!G$70*Y13,-1)</f>
        <v>0</v>
      </c>
      <c r="AC13" s="59">
        <f>ROUND('[1]Total Job'!G$71*Y13,-1)</f>
        <v>0</v>
      </c>
      <c r="AD13" s="60">
        <f>ROUND('[1]Total Job'!G$73*Y13,-1)</f>
        <v>0</v>
      </c>
      <c r="AE13" s="59">
        <f>ROUND('[1]Total Job'!G$74*Y13,-1)</f>
        <v>0</v>
      </c>
      <c r="AF13" s="61">
        <f>ROUND('[1]Total Job'!G$76*Y13,-1)</f>
        <v>0</v>
      </c>
    </row>
    <row r="14" spans="1:41">
      <c r="A14" s="62"/>
      <c r="B14" s="117"/>
      <c r="D14" s="8"/>
      <c r="G14" s="10"/>
      <c r="I14" s="11"/>
      <c r="K14" s="12"/>
      <c r="M14" s="11"/>
      <c r="N14" s="5"/>
      <c r="O14" s="13"/>
      <c r="P14" s="5"/>
      <c r="Q14" s="11"/>
      <c r="R14" s="5"/>
      <c r="V14" s="15"/>
      <c r="X14" s="16"/>
      <c r="Y14" s="17"/>
      <c r="AA14" s="16"/>
      <c r="AB14" s="18"/>
      <c r="AC14" s="19"/>
      <c r="AD14" s="19"/>
      <c r="AE14" s="19"/>
      <c r="AF14" s="20"/>
    </row>
    <row r="15" spans="1:41" ht="15" thickBot="1">
      <c r="A15" s="62" t="str">
        <f>'[1]Job Set-up'!$C$90</f>
        <v>2</v>
      </c>
      <c r="B15" s="63" t="s">
        <v>56</v>
      </c>
      <c r="D15" s="8">
        <v>1</v>
      </c>
      <c r="E15" s="9" t="s">
        <v>54</v>
      </c>
      <c r="F15" s="7" t="s">
        <v>55</v>
      </c>
      <c r="G15" s="54">
        <v>109597000</v>
      </c>
      <c r="I15" s="55">
        <f>(D15*G15)</f>
        <v>109597000</v>
      </c>
      <c r="K15" s="12"/>
      <c r="M15" s="56">
        <f>Q15</f>
        <v>122562000</v>
      </c>
      <c r="N15" s="5"/>
      <c r="O15" s="57">
        <f>+M15-Q15</f>
        <v>0</v>
      </c>
      <c r="P15" s="5"/>
      <c r="Q15" s="55">
        <f>ROUND(X15+AA15,-3)</f>
        <v>122562000</v>
      </c>
      <c r="R15" s="5"/>
      <c r="V15" s="15">
        <f>+M15-X15</f>
        <v>10114750</v>
      </c>
      <c r="X15" s="16">
        <f>'[1]2'!$G$69</f>
        <v>112447250</v>
      </c>
      <c r="Y15" s="17">
        <f>'[1]2'!G69/'[1]Total Job'!G69</f>
        <v>0.70391277402877073</v>
      </c>
      <c r="AA15" s="16">
        <f t="shared" ref="AA15" si="0">SUM(AB15:AF15)</f>
        <v>10115220</v>
      </c>
      <c r="AB15" s="58">
        <f>ROUND('[1]Total Job'!G$70*Y15,-1)</f>
        <v>1078390</v>
      </c>
      <c r="AC15" s="59">
        <f>ROUND('[1]Total Job'!G$71*Y15,-1)</f>
        <v>0</v>
      </c>
      <c r="AD15" s="60">
        <f>ROUND('[1]Total Job'!G$73*Y15,-1)</f>
        <v>0</v>
      </c>
      <c r="AE15" s="59">
        <f>ROUND('[1]Total Job'!G$74*Y15,-1)</f>
        <v>6096590</v>
      </c>
      <c r="AF15" s="61">
        <f>ROUND('[1]Total Job'!G$76*Y15,-1)</f>
        <v>2940240</v>
      </c>
    </row>
    <row r="16" spans="1:41">
      <c r="A16" s="62"/>
      <c r="B16" s="63"/>
      <c r="D16" s="8"/>
      <c r="G16" s="10"/>
      <c r="N16" s="5"/>
      <c r="O16" s="13"/>
      <c r="P16" s="5"/>
      <c r="R16" s="5"/>
      <c r="V16" s="15"/>
      <c r="X16" s="16"/>
      <c r="Y16" s="17"/>
      <c r="AA16" s="16"/>
      <c r="AB16" s="18"/>
      <c r="AC16" s="19"/>
      <c r="AD16" s="19"/>
      <c r="AE16" s="19"/>
      <c r="AF16" s="20"/>
    </row>
    <row r="17" spans="1:32" ht="15" thickBot="1">
      <c r="A17" s="62" t="str">
        <f>'[1]Job Set-up'!$C$91</f>
        <v>3</v>
      </c>
      <c r="B17" s="63" t="s">
        <v>57</v>
      </c>
      <c r="D17" s="8">
        <v>1</v>
      </c>
      <c r="E17" s="9" t="s">
        <v>54</v>
      </c>
      <c r="F17" s="7" t="s">
        <v>55</v>
      </c>
      <c r="G17" s="54">
        <v>12960000</v>
      </c>
      <c r="I17" s="55">
        <f>(D17*G17)</f>
        <v>12960000</v>
      </c>
      <c r="K17" s="12"/>
      <c r="M17" s="56">
        <f>Q17</f>
        <v>16175000</v>
      </c>
      <c r="N17" s="5"/>
      <c r="O17" s="57">
        <f t="shared" ref="O17" si="1">+M17-Q17</f>
        <v>0</v>
      </c>
      <c r="P17" s="5"/>
      <c r="Q17" s="55">
        <f t="shared" ref="Q17" si="2">ROUND(X17+AA17,-3)</f>
        <v>16175000</v>
      </c>
      <c r="R17" s="5"/>
      <c r="V17" s="15">
        <f>+M17-X17</f>
        <v>1334950</v>
      </c>
      <c r="X17" s="16">
        <f>'[1]3'!$G$69</f>
        <v>14840050</v>
      </c>
      <c r="Y17" s="17">
        <f>'[1]3'!G69/'[1]Total Job'!G69</f>
        <v>9.2897787738034129E-2</v>
      </c>
      <c r="AA17" s="16">
        <f t="shared" ref="AA17" si="3">SUM(AB17:AF17)</f>
        <v>1334940</v>
      </c>
      <c r="AB17" s="58">
        <f>ROUND('[1]Total Job'!G$70*Y17,-1)</f>
        <v>142320</v>
      </c>
      <c r="AC17" s="59">
        <f>ROUND('[1]Total Job'!G$71*Y17,-1)</f>
        <v>0</v>
      </c>
      <c r="AD17" s="60">
        <f>ROUND('[1]Total Job'!G$73*Y17,-1)</f>
        <v>0</v>
      </c>
      <c r="AE17" s="59">
        <f>ROUND('[1]Total Job'!G$74*Y17,-1)</f>
        <v>804590</v>
      </c>
      <c r="AF17" s="61">
        <f>ROUND('[1]Total Job'!G$76*Y17,-1)</f>
        <v>388030</v>
      </c>
    </row>
    <row r="18" spans="1:32">
      <c r="A18" s="62"/>
      <c r="B18" s="63"/>
      <c r="D18" s="8"/>
      <c r="G18" s="118"/>
      <c r="I18" s="11"/>
      <c r="K18" s="12"/>
      <c r="M18" s="11"/>
      <c r="N18" s="5"/>
      <c r="O18" s="13"/>
      <c r="P18" s="5"/>
      <c r="Q18" s="11"/>
      <c r="R18" s="5"/>
      <c r="V18" s="15"/>
      <c r="X18" s="16"/>
      <c r="Y18" s="17"/>
      <c r="AA18" s="16"/>
      <c r="AB18" s="18"/>
      <c r="AC18" s="19"/>
      <c r="AD18" s="19"/>
      <c r="AE18" s="19"/>
      <c r="AF18" s="20"/>
    </row>
    <row r="19" spans="1:32" ht="15" thickBot="1">
      <c r="A19" s="62" t="s">
        <v>58</v>
      </c>
      <c r="B19" s="63" t="s">
        <v>59</v>
      </c>
      <c r="D19" s="8">
        <v>1</v>
      </c>
      <c r="E19" s="9" t="s">
        <v>54</v>
      </c>
      <c r="F19" s="7" t="s">
        <v>55</v>
      </c>
      <c r="G19" s="2"/>
      <c r="I19" s="55">
        <f>(D19*G19)</f>
        <v>0</v>
      </c>
      <c r="K19" s="12"/>
      <c r="M19" s="11"/>
      <c r="N19" s="5"/>
      <c r="O19" s="13"/>
      <c r="P19" s="5"/>
      <c r="Q19" s="11"/>
      <c r="R19" s="5"/>
      <c r="V19" s="15"/>
      <c r="X19" s="16"/>
      <c r="Y19" s="17"/>
      <c r="AA19" s="16"/>
      <c r="AB19" s="18"/>
      <c r="AC19" s="19"/>
      <c r="AD19" s="19"/>
      <c r="AE19" s="19"/>
      <c r="AF19" s="20"/>
    </row>
    <row r="20" spans="1:32">
      <c r="A20" s="62"/>
      <c r="B20" s="63"/>
      <c r="D20" s="8"/>
      <c r="G20" s="10"/>
      <c r="I20" s="11"/>
      <c r="K20" s="12"/>
      <c r="M20" s="11"/>
      <c r="N20" s="5"/>
      <c r="O20" s="13"/>
      <c r="P20" s="5"/>
      <c r="Q20" s="11"/>
      <c r="R20" s="5"/>
      <c r="V20" s="15"/>
      <c r="X20" s="16"/>
      <c r="Y20" s="17"/>
      <c r="AA20" s="16"/>
      <c r="AB20" s="18"/>
      <c r="AC20" s="19"/>
      <c r="AD20" s="19"/>
      <c r="AE20" s="19"/>
      <c r="AF20" s="20"/>
    </row>
    <row r="21" spans="1:32" ht="15" thickBot="1">
      <c r="A21" s="62" t="s">
        <v>60</v>
      </c>
      <c r="B21" s="63" t="s">
        <v>61</v>
      </c>
      <c r="D21" s="8">
        <v>1</v>
      </c>
      <c r="E21" s="9" t="s">
        <v>54</v>
      </c>
      <c r="F21" s="7" t="s">
        <v>55</v>
      </c>
      <c r="G21" s="2"/>
      <c r="I21" s="55">
        <f>D21*G21</f>
        <v>0</v>
      </c>
      <c r="N21" s="5"/>
      <c r="O21" s="13"/>
      <c r="P21" s="5"/>
      <c r="R21" s="5"/>
      <c r="V21" s="15"/>
      <c r="X21" s="16"/>
      <c r="Y21" s="17"/>
      <c r="AA21" s="16"/>
      <c r="AB21" s="18"/>
      <c r="AC21" s="19"/>
      <c r="AD21" s="19"/>
      <c r="AE21" s="19"/>
      <c r="AF21" s="20"/>
    </row>
    <row r="22" spans="1:32">
      <c r="A22" s="62"/>
      <c r="B22" s="63"/>
      <c r="D22" s="8"/>
      <c r="G22" s="10"/>
      <c r="I22" s="11"/>
      <c r="N22" s="5"/>
      <c r="O22" s="13"/>
      <c r="P22" s="5"/>
      <c r="R22" s="5"/>
      <c r="V22" s="15"/>
      <c r="X22" s="16"/>
      <c r="Y22" s="17"/>
      <c r="AA22" s="16"/>
      <c r="AB22" s="18"/>
      <c r="AC22" s="19"/>
      <c r="AD22" s="19"/>
      <c r="AE22" s="19"/>
      <c r="AF22" s="20"/>
    </row>
    <row r="23" spans="1:32" ht="15" thickBot="1">
      <c r="A23" s="62" t="s">
        <v>62</v>
      </c>
      <c r="B23" s="63" t="s">
        <v>63</v>
      </c>
      <c r="D23" s="8">
        <v>1</v>
      </c>
      <c r="E23" s="9" t="s">
        <v>54</v>
      </c>
      <c r="F23" s="7" t="s">
        <v>55</v>
      </c>
      <c r="G23" s="2"/>
      <c r="I23" s="55">
        <f>D23*G23</f>
        <v>0</v>
      </c>
      <c r="N23" s="5"/>
      <c r="O23" s="13"/>
      <c r="P23" s="5"/>
      <c r="R23" s="5"/>
      <c r="V23" s="15"/>
      <c r="X23" s="16"/>
      <c r="Y23" s="17"/>
      <c r="AA23" s="16"/>
      <c r="AB23" s="18"/>
      <c r="AC23" s="19"/>
      <c r="AD23" s="19"/>
      <c r="AE23" s="19"/>
      <c r="AF23" s="20"/>
    </row>
    <row r="24" spans="1:32">
      <c r="A24" s="62"/>
      <c r="B24" s="63"/>
      <c r="D24" s="8"/>
      <c r="G24" s="10"/>
      <c r="I24" s="11"/>
      <c r="N24" s="5"/>
      <c r="O24" s="13"/>
      <c r="P24" s="5"/>
      <c r="R24" s="5"/>
      <c r="V24" s="15"/>
      <c r="X24" s="16"/>
      <c r="Y24" s="17"/>
      <c r="AA24" s="16"/>
      <c r="AB24" s="18"/>
      <c r="AC24" s="19"/>
      <c r="AD24" s="19"/>
      <c r="AE24" s="19"/>
      <c r="AF24" s="20"/>
    </row>
    <row r="25" spans="1:32" ht="15" thickBot="1">
      <c r="A25" s="62" t="s">
        <v>64</v>
      </c>
      <c r="B25" s="63" t="s">
        <v>65</v>
      </c>
      <c r="D25" s="8">
        <v>1</v>
      </c>
      <c r="E25" s="9" t="s">
        <v>54</v>
      </c>
      <c r="F25" s="7" t="s">
        <v>55</v>
      </c>
      <c r="G25" s="2"/>
      <c r="I25" s="55">
        <f>D25*G25</f>
        <v>0</v>
      </c>
      <c r="N25" s="5"/>
      <c r="O25" s="13"/>
      <c r="P25" s="5"/>
      <c r="R25" s="5"/>
      <c r="V25" s="15"/>
      <c r="X25" s="16"/>
      <c r="Y25" s="17"/>
      <c r="AA25" s="16"/>
      <c r="AB25" s="18"/>
      <c r="AC25" s="19"/>
      <c r="AD25" s="19"/>
      <c r="AE25" s="19"/>
      <c r="AF25" s="20"/>
    </row>
    <row r="26" spans="1:32">
      <c r="A26" s="62"/>
      <c r="B26" s="63"/>
      <c r="D26" s="8"/>
      <c r="G26" s="10"/>
      <c r="N26" s="5"/>
      <c r="O26" s="13"/>
      <c r="P26" s="5"/>
      <c r="R26" s="5"/>
      <c r="V26" s="15"/>
      <c r="X26" s="16"/>
      <c r="Y26" s="17"/>
      <c r="AA26" s="16"/>
      <c r="AB26" s="18"/>
      <c r="AC26" s="19"/>
      <c r="AD26" s="19"/>
      <c r="AE26" s="19"/>
      <c r="AF26" s="20"/>
    </row>
    <row r="27" spans="1:32" ht="15" thickBot="1">
      <c r="A27" s="62" t="s">
        <v>66</v>
      </c>
      <c r="B27" s="63" t="str">
        <f>'[1]Job Set-up'!$D$92</f>
        <v>DPS Tenant Improvements</v>
      </c>
      <c r="D27" s="8">
        <v>1</v>
      </c>
      <c r="E27" s="9" t="s">
        <v>54</v>
      </c>
      <c r="F27" s="7" t="s">
        <v>55</v>
      </c>
      <c r="G27" s="54">
        <v>6000000</v>
      </c>
      <c r="I27" s="55">
        <f>D27*G27</f>
        <v>6000000</v>
      </c>
      <c r="K27" s="12"/>
      <c r="M27" s="56">
        <f t="shared" ref="M27" si="4">Q27</f>
        <v>6023000</v>
      </c>
      <c r="N27" s="5"/>
      <c r="O27" s="57">
        <f t="shared" ref="O27" si="5">+M27-Q27</f>
        <v>0</v>
      </c>
      <c r="P27" s="5"/>
      <c r="Q27" s="55">
        <f t="shared" ref="Q27" si="6">ROUND(X27+AA27,-3)</f>
        <v>6023000</v>
      </c>
      <c r="R27" s="5"/>
      <c r="V27" s="15">
        <f>+M27-X27</f>
        <v>496650</v>
      </c>
      <c r="X27" s="16">
        <f>'[1]4'!$G$69</f>
        <v>5526350</v>
      </c>
      <c r="Y27" s="17">
        <f>'[1]4'!G69/'[1]Total Job'!G69</f>
        <v>3.4594606437719881E-2</v>
      </c>
      <c r="AA27" s="16">
        <f t="shared" ref="AA27" si="7">SUM(AB27:AF27)</f>
        <v>497120</v>
      </c>
      <c r="AB27" s="58">
        <f>ROUND('[1]Total Job'!G$70*Y27,-1)</f>
        <v>53000</v>
      </c>
      <c r="AC27" s="59">
        <f>ROUND('[1]Total Job'!G$71*Y27,-1)</f>
        <v>0</v>
      </c>
      <c r="AD27" s="60">
        <f>ROUND('[1]Total Job'!G$73*Y27,-1)</f>
        <v>0</v>
      </c>
      <c r="AE27" s="59">
        <f>ROUND('[1]Total Job'!G$74*Y27,-1)</f>
        <v>299620</v>
      </c>
      <c r="AF27" s="61">
        <f>ROUND('[1]Total Job'!G$76*Y27,-1)</f>
        <v>144500</v>
      </c>
    </row>
    <row r="28" spans="1:32">
      <c r="A28" s="62"/>
      <c r="B28" s="74"/>
      <c r="D28" s="8"/>
      <c r="G28" s="10"/>
      <c r="I28" s="11"/>
      <c r="M28" s="11"/>
      <c r="N28" s="5"/>
      <c r="O28" s="13"/>
      <c r="P28" s="5"/>
      <c r="Q28" s="11"/>
      <c r="R28" s="5"/>
      <c r="V28" s="15"/>
      <c r="X28" s="16"/>
      <c r="Y28" s="17"/>
      <c r="AA28" s="16"/>
      <c r="AB28" s="18"/>
      <c r="AC28" s="19"/>
      <c r="AD28" s="19"/>
      <c r="AE28" s="19"/>
      <c r="AF28" s="20"/>
    </row>
    <row r="29" spans="1:32" ht="15" thickBot="1">
      <c r="A29" s="62" t="s">
        <v>67</v>
      </c>
      <c r="B29" s="63" t="str">
        <f>'[1]Job Set-up'!$D$93</f>
        <v>DPS Temporary Facilities</v>
      </c>
      <c r="D29" s="8">
        <v>1</v>
      </c>
      <c r="E29" s="9" t="s">
        <v>54</v>
      </c>
      <c r="F29" s="7" t="s">
        <v>55</v>
      </c>
      <c r="G29" s="54">
        <v>300000</v>
      </c>
      <c r="I29" s="55">
        <f>D29*G29</f>
        <v>300000</v>
      </c>
      <c r="K29" s="12"/>
      <c r="M29" s="56">
        <f t="shared" ref="M29" si="8">Q29</f>
        <v>404000</v>
      </c>
      <c r="N29" s="5"/>
      <c r="O29" s="57">
        <f t="shared" ref="O29" si="9">+M29-Q29</f>
        <v>0</v>
      </c>
      <c r="P29" s="5"/>
      <c r="Q29" s="55">
        <f t="shared" ref="Q29" si="10">ROUND(X29+AA29,-3)</f>
        <v>404000</v>
      </c>
      <c r="R29" s="5"/>
      <c r="V29" s="15">
        <f>+M29-X29</f>
        <v>33000</v>
      </c>
      <c r="X29" s="16">
        <f>'[1]5'!$G$69</f>
        <v>371000</v>
      </c>
      <c r="Y29" s="17">
        <f>'[1]5'!G69/'[1]Total Job'!G69</f>
        <v>2.3224368685287895E-3</v>
      </c>
      <c r="AA29" s="16">
        <f t="shared" ref="AA29" si="11">SUM(AB29:AF29)</f>
        <v>33370</v>
      </c>
      <c r="AB29" s="58">
        <f>ROUND('[1]Total Job'!G$70*Y29,-1)</f>
        <v>3560</v>
      </c>
      <c r="AC29" s="59">
        <f>ROUND('[1]Total Job'!G$71*Y29,-1)</f>
        <v>0</v>
      </c>
      <c r="AD29" s="60">
        <f>ROUND('[1]Total Job'!G$73*Y29,-1)</f>
        <v>0</v>
      </c>
      <c r="AE29" s="59">
        <f>ROUND('[1]Total Job'!G$74*Y29,-1)</f>
        <v>20110</v>
      </c>
      <c r="AF29" s="61">
        <f>ROUND('[1]Total Job'!G$76*Y29,-1)</f>
        <v>9700</v>
      </c>
    </row>
    <row r="30" spans="1:32">
      <c r="A30" s="62"/>
      <c r="B30" s="75"/>
      <c r="D30" s="8"/>
      <c r="G30" s="10"/>
      <c r="I30" s="11"/>
      <c r="M30" s="11"/>
      <c r="N30" s="5"/>
      <c r="O30" s="13"/>
      <c r="P30" s="5"/>
      <c r="Q30" s="11"/>
      <c r="R30" s="5"/>
      <c r="V30" s="15"/>
      <c r="X30" s="16"/>
      <c r="Y30" s="17"/>
      <c r="AA30" s="16"/>
      <c r="AB30" s="18"/>
      <c r="AC30" s="19"/>
      <c r="AD30" s="19"/>
      <c r="AE30" s="19"/>
      <c r="AF30" s="20"/>
    </row>
    <row r="31" spans="1:32" ht="15" thickBot="1">
      <c r="A31" s="62" t="s">
        <v>68</v>
      </c>
      <c r="B31" s="63" t="str">
        <f>'[1]Job Set-up'!$D$94</f>
        <v>Site Improvements</v>
      </c>
      <c r="D31" s="8">
        <v>1</v>
      </c>
      <c r="E31" s="9" t="s">
        <v>54</v>
      </c>
      <c r="F31" s="7" t="s">
        <v>55</v>
      </c>
      <c r="G31" s="54">
        <v>26000000</v>
      </c>
      <c r="I31" s="55">
        <f>D31*G31</f>
        <v>26000000</v>
      </c>
      <c r="K31" s="12"/>
      <c r="M31" s="56">
        <f t="shared" ref="M31" si="12">Q31</f>
        <v>28084000</v>
      </c>
      <c r="N31" s="5"/>
      <c r="O31" s="57">
        <f t="shared" ref="O31" si="13">+M31-Q31</f>
        <v>0</v>
      </c>
      <c r="P31" s="5"/>
      <c r="Q31" s="55">
        <f t="shared" ref="Q31" si="14">ROUND(X31+AA31,-3)</f>
        <v>28084000</v>
      </c>
      <c r="R31" s="5"/>
      <c r="V31" s="15">
        <f>+M31-X31</f>
        <v>2317650</v>
      </c>
      <c r="X31" s="16">
        <f>'[1]6'!$G$69</f>
        <v>25766350</v>
      </c>
      <c r="Y31" s="17">
        <f>'[1]6'!G69/'[1]Total Job'!G69</f>
        <v>0.16129574449438483</v>
      </c>
      <c r="AA31" s="16">
        <f t="shared" ref="AA31" si="15">SUM(AB31:AF31)</f>
        <v>2317820</v>
      </c>
      <c r="AB31" s="58">
        <f>ROUND('[1]Total Job'!G$70*Y31,-1)</f>
        <v>247110</v>
      </c>
      <c r="AC31" s="59">
        <f>ROUND('[1]Total Job'!G$71*Y31,-1)</f>
        <v>0</v>
      </c>
      <c r="AD31" s="60">
        <f>ROUND('[1]Total Job'!G$73*Y31,-1)</f>
        <v>0</v>
      </c>
      <c r="AE31" s="59">
        <f>ROUND('[1]Total Job'!G$74*Y31,-1)</f>
        <v>1396980</v>
      </c>
      <c r="AF31" s="61">
        <f>ROUND('[1]Total Job'!G$76*Y31,-1)</f>
        <v>673730</v>
      </c>
    </row>
    <row r="32" spans="1:32">
      <c r="A32" s="62"/>
      <c r="B32" s="76"/>
      <c r="D32" s="8"/>
      <c r="G32" s="10"/>
      <c r="I32" s="11"/>
      <c r="K32" s="12"/>
      <c r="M32" s="11"/>
      <c r="N32" s="5"/>
      <c r="O32" s="13"/>
      <c r="P32" s="5"/>
      <c r="Q32" s="11"/>
      <c r="R32" s="5"/>
      <c r="V32" s="15"/>
      <c r="X32" s="16"/>
      <c r="Y32" s="17"/>
      <c r="AA32" s="16"/>
      <c r="AB32" s="18"/>
      <c r="AC32" s="19"/>
      <c r="AD32" s="19"/>
      <c r="AE32" s="19"/>
      <c r="AF32" s="20"/>
    </row>
    <row r="33" spans="1:32" ht="15" thickBot="1">
      <c r="B33" s="6"/>
      <c r="D33" s="8"/>
      <c r="G33" s="64" t="s">
        <v>69</v>
      </c>
      <c r="I33" s="77">
        <f>SUM(I13:I32)</f>
        <v>162857000</v>
      </c>
      <c r="K33" s="12"/>
      <c r="M33" s="11"/>
      <c r="N33" s="5"/>
      <c r="O33" s="13"/>
      <c r="P33" s="5"/>
      <c r="Q33" s="11"/>
      <c r="R33" s="5"/>
      <c r="V33" s="15"/>
      <c r="X33" s="16"/>
      <c r="Y33" s="17"/>
      <c r="AA33" s="16"/>
      <c r="AB33" s="18"/>
      <c r="AC33" s="19"/>
      <c r="AD33" s="19"/>
      <c r="AE33" s="19"/>
      <c r="AF33" s="20"/>
    </row>
    <row r="34" spans="1:32">
      <c r="B34" s="6"/>
      <c r="D34" s="8"/>
      <c r="G34" s="64"/>
      <c r="I34" s="11"/>
      <c r="K34" s="12"/>
      <c r="M34" s="11"/>
      <c r="N34" s="5"/>
      <c r="O34" s="13"/>
      <c r="P34" s="5"/>
      <c r="Q34" s="11"/>
      <c r="R34" s="5"/>
      <c r="V34" s="15"/>
      <c r="X34" s="16"/>
      <c r="Y34" s="17"/>
      <c r="AA34" s="16"/>
      <c r="AB34" s="18"/>
      <c r="AC34" s="19"/>
      <c r="AD34" s="19"/>
      <c r="AE34" s="19"/>
      <c r="AF34" s="20"/>
    </row>
    <row r="35" spans="1:32" ht="15" thickBot="1">
      <c r="A35" s="62" t="s">
        <v>70</v>
      </c>
      <c r="B35" s="63" t="s">
        <v>71</v>
      </c>
      <c r="D35" s="54">
        <v>1.5</v>
      </c>
      <c r="E35" s="9" t="s">
        <v>72</v>
      </c>
      <c r="F35" s="7" t="s">
        <v>55</v>
      </c>
      <c r="G35" s="54">
        <f>I33</f>
        <v>162857000</v>
      </c>
      <c r="I35" s="55">
        <f>D35%*G35</f>
        <v>2442855</v>
      </c>
      <c r="K35" s="12"/>
      <c r="M35" s="11"/>
      <c r="N35" s="5"/>
      <c r="O35" s="13"/>
      <c r="P35" s="5"/>
      <c r="Q35" s="11"/>
      <c r="R35" s="5"/>
      <c r="V35" s="15"/>
      <c r="X35" s="16"/>
      <c r="Y35" s="17"/>
      <c r="AA35" s="16"/>
      <c r="AB35" s="18"/>
      <c r="AC35" s="19"/>
      <c r="AD35" s="19"/>
      <c r="AE35" s="19"/>
      <c r="AF35" s="20"/>
    </row>
    <row r="36" spans="1:32">
      <c r="B36" s="6"/>
      <c r="D36" s="8"/>
      <c r="G36" s="10"/>
      <c r="I36" s="11"/>
      <c r="K36" s="12"/>
      <c r="M36" s="11"/>
      <c r="N36" s="5"/>
      <c r="O36" s="13"/>
      <c r="P36" s="5"/>
      <c r="Q36" s="11"/>
      <c r="R36" s="5"/>
      <c r="V36" s="15"/>
      <c r="X36" s="16"/>
      <c r="Y36" s="17"/>
      <c r="AA36" s="16"/>
      <c r="AB36" s="18"/>
      <c r="AC36" s="19"/>
      <c r="AD36" s="19"/>
      <c r="AE36" s="19"/>
      <c r="AF36" s="20"/>
    </row>
    <row r="37" spans="1:32" ht="15" thickBot="1">
      <c r="A37" s="62" t="s">
        <v>73</v>
      </c>
      <c r="B37" s="63" t="s">
        <v>74</v>
      </c>
      <c r="D37" s="8">
        <v>1</v>
      </c>
      <c r="E37" s="9" t="s">
        <v>54</v>
      </c>
      <c r="F37" s="7" t="s">
        <v>55</v>
      </c>
      <c r="G37" s="3"/>
      <c r="I37" s="55">
        <f>D37*G37</f>
        <v>0</v>
      </c>
      <c r="K37" s="12"/>
      <c r="M37" s="56">
        <f t="shared" ref="M37" si="16">Q37</f>
        <v>250000</v>
      </c>
      <c r="N37" s="5"/>
      <c r="O37" s="57">
        <f t="shared" ref="O37" si="17">+M37-Q37</f>
        <v>0</v>
      </c>
      <c r="P37" s="5"/>
      <c r="Q37" s="55">
        <f t="shared" ref="Q37" si="18">ROUND(X37+AA37,-3)</f>
        <v>250000</v>
      </c>
      <c r="R37" s="5"/>
      <c r="V37" s="15">
        <f>+M37-X37</f>
        <v>0</v>
      </c>
      <c r="X37" s="16">
        <f>'[1]9'!$G$69</f>
        <v>250000</v>
      </c>
      <c r="Y37" s="17"/>
      <c r="AA37" s="16">
        <f t="shared" ref="AA37" si="19">SUM(AB37:AF37)</f>
        <v>0</v>
      </c>
      <c r="AB37" s="58">
        <f>ROUND('[1]Total Job'!G$70*Y37,-1)</f>
        <v>0</v>
      </c>
      <c r="AC37" s="59">
        <f>ROUND('[1]Total Job'!G$71*Y37,-1)</f>
        <v>0</v>
      </c>
      <c r="AD37" s="60">
        <f>ROUND('[1]Total Job'!G$73*Y37,-1)</f>
        <v>0</v>
      </c>
      <c r="AE37" s="59">
        <f>ROUND('[1]Total Job'!G$74*Y37,-1)</f>
        <v>0</v>
      </c>
      <c r="AF37" s="61">
        <f>ROUND('[1]Total Job'!G$76*Y37,-1)</f>
        <v>0</v>
      </c>
    </row>
    <row r="38" spans="1:32">
      <c r="A38" s="62"/>
      <c r="B38" s="63"/>
      <c r="D38" s="7"/>
      <c r="E38" s="7"/>
      <c r="G38" s="33"/>
      <c r="I38" s="11"/>
      <c r="K38" s="7"/>
      <c r="M38" s="65"/>
      <c r="N38" s="5"/>
      <c r="O38" s="11"/>
      <c r="P38" s="5"/>
      <c r="Q38" s="11"/>
      <c r="R38" s="5"/>
      <c r="V38" s="66"/>
      <c r="X38" s="67"/>
      <c r="Y38" s="68"/>
      <c r="AA38" s="67"/>
      <c r="AB38" s="69"/>
      <c r="AC38" s="70"/>
      <c r="AD38" s="71"/>
      <c r="AE38" s="70"/>
      <c r="AF38" s="72"/>
    </row>
    <row r="39" spans="1:32" ht="15" thickBot="1">
      <c r="A39" s="62"/>
      <c r="B39" s="63"/>
      <c r="D39" s="7"/>
      <c r="E39" s="7"/>
      <c r="G39" s="73" t="s">
        <v>69</v>
      </c>
      <c r="I39" s="55">
        <f>I37+I35+I33</f>
        <v>165299855</v>
      </c>
      <c r="K39" s="7"/>
      <c r="M39" s="65"/>
      <c r="N39" s="5"/>
      <c r="O39" s="11"/>
      <c r="P39" s="5"/>
      <c r="Q39" s="11"/>
      <c r="R39" s="5"/>
      <c r="V39" s="66"/>
      <c r="X39" s="67"/>
      <c r="Y39" s="68"/>
      <c r="AA39" s="67"/>
      <c r="AB39" s="69"/>
      <c r="AC39" s="70"/>
      <c r="AD39" s="71"/>
      <c r="AE39" s="70"/>
      <c r="AF39" s="72"/>
    </row>
    <row r="40" spans="1:32">
      <c r="B40" s="6"/>
      <c r="D40" s="8"/>
      <c r="G40" s="10"/>
      <c r="I40" s="11"/>
      <c r="K40" s="12"/>
      <c r="M40" s="11"/>
      <c r="N40" s="5"/>
      <c r="O40" s="13"/>
      <c r="P40" s="5"/>
      <c r="Q40" s="11"/>
      <c r="R40" s="5"/>
      <c r="V40" s="15"/>
      <c r="X40" s="16"/>
      <c r="Y40" s="17"/>
      <c r="AA40" s="16"/>
      <c r="AB40" s="18"/>
      <c r="AC40" s="19"/>
      <c r="AD40" s="19"/>
      <c r="AE40" s="19"/>
      <c r="AF40" s="20"/>
    </row>
    <row r="41" spans="1:32" ht="15" thickBot="1">
      <c r="A41" s="62" t="s">
        <v>75</v>
      </c>
      <c r="B41" s="63" t="s">
        <v>76</v>
      </c>
      <c r="D41" s="4"/>
      <c r="E41" s="9" t="s">
        <v>72</v>
      </c>
      <c r="F41" s="7" t="s">
        <v>55</v>
      </c>
      <c r="G41" s="54">
        <f>I39</f>
        <v>165299855</v>
      </c>
      <c r="I41" s="55">
        <f>D41%*G41</f>
        <v>0</v>
      </c>
      <c r="K41" s="12"/>
      <c r="M41" s="56">
        <f t="shared" ref="M41" si="20">Q41</f>
        <v>250000</v>
      </c>
      <c r="N41" s="5"/>
      <c r="O41" s="57">
        <f t="shared" ref="O41" si="21">+M41-Q41</f>
        <v>0</v>
      </c>
      <c r="P41" s="5"/>
      <c r="Q41" s="55">
        <f t="shared" ref="Q41" si="22">ROUND(X41+AA41,-3)</f>
        <v>250000</v>
      </c>
      <c r="R41" s="5"/>
      <c r="V41" s="15">
        <f>+M41-X41</f>
        <v>0</v>
      </c>
      <c r="X41" s="16">
        <f>'[1]9'!$G$69</f>
        <v>250000</v>
      </c>
      <c r="Y41" s="17"/>
      <c r="AA41" s="16">
        <f t="shared" ref="AA41" si="23">SUM(AB41:AF41)</f>
        <v>0</v>
      </c>
      <c r="AB41" s="58">
        <f>ROUND('[1]Total Job'!G$70*Y41,-1)</f>
        <v>0</v>
      </c>
      <c r="AC41" s="59">
        <f>ROUND('[1]Total Job'!G$71*Y41,-1)</f>
        <v>0</v>
      </c>
      <c r="AD41" s="60">
        <f>ROUND('[1]Total Job'!G$73*Y41,-1)</f>
        <v>0</v>
      </c>
      <c r="AE41" s="59">
        <f>ROUND('[1]Total Job'!G$74*Y41,-1)</f>
        <v>0</v>
      </c>
      <c r="AF41" s="61">
        <f>ROUND('[1]Total Job'!G$76*Y41,-1)</f>
        <v>0</v>
      </c>
    </row>
    <row r="42" spans="1:32">
      <c r="B42" s="6"/>
      <c r="D42" s="8"/>
      <c r="G42" s="10"/>
      <c r="I42" s="11"/>
      <c r="K42" s="12"/>
      <c r="M42" s="11"/>
      <c r="N42" s="5"/>
      <c r="O42" s="13"/>
      <c r="P42" s="5"/>
      <c r="Q42" s="11"/>
      <c r="R42" s="5"/>
      <c r="V42" s="15"/>
      <c r="X42" s="16"/>
      <c r="Y42" s="17"/>
      <c r="AA42" s="16"/>
      <c r="AB42" s="18"/>
      <c r="AC42" s="19"/>
      <c r="AD42" s="19"/>
      <c r="AE42" s="19"/>
      <c r="AF42" s="20"/>
    </row>
    <row r="43" spans="1:32" ht="15" thickBot="1">
      <c r="B43" s="6"/>
      <c r="D43" s="8"/>
      <c r="G43" s="64" t="s">
        <v>69</v>
      </c>
      <c r="I43" s="55">
        <f>I39+I41</f>
        <v>165299855</v>
      </c>
      <c r="K43" s="12"/>
      <c r="M43" s="11"/>
      <c r="N43" s="5"/>
      <c r="O43" s="13"/>
      <c r="P43" s="5"/>
      <c r="Q43" s="11"/>
      <c r="R43" s="5"/>
      <c r="V43" s="15"/>
      <c r="X43" s="16"/>
      <c r="Y43" s="17"/>
      <c r="AA43" s="16"/>
      <c r="AB43" s="18"/>
      <c r="AC43" s="19"/>
      <c r="AD43" s="19"/>
      <c r="AE43" s="19"/>
      <c r="AF43" s="20"/>
    </row>
    <row r="44" spans="1:32">
      <c r="B44" s="6"/>
      <c r="D44" s="8"/>
      <c r="G44" s="10"/>
      <c r="I44" s="11"/>
      <c r="K44" s="12"/>
      <c r="M44" s="11"/>
      <c r="N44" s="5"/>
      <c r="O44" s="13"/>
      <c r="P44" s="5"/>
      <c r="Q44" s="11"/>
      <c r="R44" s="5"/>
      <c r="V44" s="15"/>
      <c r="X44" s="16"/>
      <c r="Y44" s="17"/>
      <c r="AA44" s="16"/>
      <c r="AB44" s="18"/>
      <c r="AC44" s="19"/>
      <c r="AD44" s="19"/>
      <c r="AE44" s="19"/>
      <c r="AF44" s="20"/>
    </row>
    <row r="45" spans="1:32" ht="15" thickBot="1">
      <c r="A45" s="62" t="s">
        <v>77</v>
      </c>
      <c r="B45" s="63" t="s">
        <v>78</v>
      </c>
      <c r="D45" s="4"/>
      <c r="E45" s="9" t="s">
        <v>72</v>
      </c>
      <c r="F45" s="7" t="s">
        <v>55</v>
      </c>
      <c r="G45" s="54">
        <f>I43</f>
        <v>165299855</v>
      </c>
      <c r="I45" s="55">
        <f>D45%*G45</f>
        <v>0</v>
      </c>
      <c r="K45" s="12"/>
      <c r="M45" s="56">
        <f t="shared" ref="M45" si="24">Q45</f>
        <v>250000</v>
      </c>
      <c r="N45" s="5"/>
      <c r="O45" s="57">
        <f t="shared" ref="O45" si="25">+M45-Q45</f>
        <v>0</v>
      </c>
      <c r="P45" s="5"/>
      <c r="Q45" s="55">
        <f t="shared" ref="Q45" si="26">ROUND(X45+AA45,-3)</f>
        <v>250000</v>
      </c>
      <c r="R45" s="5"/>
      <c r="V45" s="15">
        <f>+M45-X45</f>
        <v>0</v>
      </c>
      <c r="X45" s="16">
        <f>'[1]9'!$G$69</f>
        <v>250000</v>
      </c>
      <c r="Y45" s="17"/>
      <c r="AA45" s="16">
        <f t="shared" ref="AA45" si="27">SUM(AB45:AF45)</f>
        <v>0</v>
      </c>
      <c r="AB45" s="58">
        <f>ROUND('[1]Total Job'!G$70*Y45,-1)</f>
        <v>0</v>
      </c>
      <c r="AC45" s="59">
        <f>ROUND('[1]Total Job'!G$71*Y45,-1)</f>
        <v>0</v>
      </c>
      <c r="AD45" s="60">
        <f>ROUND('[1]Total Job'!G$73*Y45,-1)</f>
        <v>0</v>
      </c>
      <c r="AE45" s="59">
        <f>ROUND('[1]Total Job'!G$74*Y45,-1)</f>
        <v>0</v>
      </c>
      <c r="AF45" s="61">
        <f>ROUND('[1]Total Job'!G$76*Y45,-1)</f>
        <v>0</v>
      </c>
    </row>
    <row r="46" spans="1:32" ht="15" thickBot="1">
      <c r="B46" s="6"/>
      <c r="D46" s="8"/>
      <c r="G46" s="10"/>
      <c r="I46" s="11"/>
      <c r="K46" s="12"/>
      <c r="M46" s="11"/>
      <c r="N46" s="5"/>
      <c r="O46" s="13"/>
      <c r="P46" s="5"/>
      <c r="Q46" s="11"/>
      <c r="R46" s="5"/>
      <c r="V46" s="15"/>
      <c r="X46" s="16"/>
      <c r="Y46" s="17"/>
      <c r="AA46" s="16"/>
      <c r="AB46" s="18"/>
      <c r="AC46" s="19"/>
      <c r="AD46" s="19"/>
      <c r="AE46" s="19"/>
      <c r="AF46" s="20"/>
    </row>
    <row r="47" spans="1:32" ht="15" thickBot="1">
      <c r="G47" s="21" t="s">
        <v>79</v>
      </c>
      <c r="H47" s="22"/>
      <c r="I47" s="23">
        <f>I43+I45</f>
        <v>165299855</v>
      </c>
      <c r="K47" s="12"/>
      <c r="M47" s="11"/>
      <c r="N47" s="5"/>
      <c r="O47" s="13"/>
      <c r="P47" s="5"/>
      <c r="Q47" s="11"/>
      <c r="R47" s="5"/>
      <c r="V47" s="15"/>
      <c r="X47" s="16"/>
      <c r="Y47" s="17"/>
      <c r="AA47" s="16"/>
      <c r="AB47" s="18"/>
      <c r="AC47" s="19"/>
      <c r="AD47" s="19"/>
      <c r="AE47" s="19"/>
      <c r="AF47" s="20"/>
    </row>
    <row r="48" spans="1:32" ht="15" thickBot="1">
      <c r="A48" s="9"/>
      <c r="C48" s="9"/>
      <c r="F48" s="9"/>
      <c r="G48" s="9"/>
      <c r="I48" s="9"/>
      <c r="O48" s="13"/>
      <c r="T48" s="9"/>
      <c r="V48" s="26"/>
      <c r="W48" s="27"/>
      <c r="X48" s="28"/>
      <c r="Y48" s="29"/>
      <c r="Z48" s="27"/>
      <c r="AA48" s="28"/>
      <c r="AB48" s="30"/>
      <c r="AC48" s="31"/>
      <c r="AD48" s="31"/>
      <c r="AE48" s="31"/>
      <c r="AF48" s="32"/>
    </row>
    <row r="49" spans="7:32" ht="15" thickBot="1">
      <c r="G49" s="33"/>
      <c r="I49" s="34"/>
      <c r="L49" s="35"/>
      <c r="M49" s="36">
        <f>SUM(M12:M48)</f>
        <v>173998000</v>
      </c>
      <c r="N49" s="37" t="s">
        <v>80</v>
      </c>
      <c r="O49" s="38"/>
      <c r="Q49" s="25">
        <f>SUM(Q12:Q48)</f>
        <v>173998000</v>
      </c>
      <c r="S49" s="9"/>
      <c r="T49" s="9"/>
      <c r="V49" s="36" t="s">
        <v>80</v>
      </c>
      <c r="W49" s="38"/>
      <c r="X49" s="11">
        <f>SUM(X12:X48)</f>
        <v>159701000</v>
      </c>
      <c r="Y49" s="39">
        <f>SUM(Y12:Y48)</f>
        <v>0.99502334956743832</v>
      </c>
      <c r="AA49" s="11">
        <f t="shared" ref="AA49:AF49" si="28">SUM(AA12:AA48)</f>
        <v>14298470</v>
      </c>
      <c r="AB49" s="11">
        <f t="shared" si="28"/>
        <v>1524380</v>
      </c>
      <c r="AC49" s="11">
        <f t="shared" si="28"/>
        <v>0</v>
      </c>
      <c r="AD49" s="11">
        <f t="shared" si="28"/>
        <v>0</v>
      </c>
      <c r="AE49" s="11">
        <f t="shared" si="28"/>
        <v>8617890</v>
      </c>
      <c r="AF49" s="11">
        <f t="shared" si="28"/>
        <v>4156200</v>
      </c>
    </row>
    <row r="51" spans="7:32" ht="15" thickBot="1"/>
    <row r="52" spans="7:32" ht="15" thickBot="1">
      <c r="G52" s="42"/>
      <c r="M52" s="36">
        <f>'[1]Total Job'!$G$83</f>
        <v>174116000</v>
      </c>
      <c r="N52" s="37" t="s">
        <v>81</v>
      </c>
      <c r="O52" s="38"/>
      <c r="T52" s="9"/>
      <c r="V52" s="36" t="s">
        <v>81</v>
      </c>
      <c r="W52" s="38"/>
      <c r="X52" s="11">
        <f>'[1]Total Job'!G69</f>
        <v>159746000</v>
      </c>
      <c r="AB52" s="11">
        <f>'[1]Total Job'!G70</f>
        <v>1532000</v>
      </c>
      <c r="AC52" s="11">
        <f>'[1]Total Job'!G71</f>
        <v>0</v>
      </c>
      <c r="AD52" s="43">
        <f>'[1]Total Job'!G73</f>
        <v>0</v>
      </c>
      <c r="AE52" s="11">
        <f>'[1]Total Job'!G74</f>
        <v>8661000</v>
      </c>
      <c r="AF52" s="11">
        <f>'[1]Total Job'!G76</f>
        <v>4177000</v>
      </c>
    </row>
    <row r="53" spans="7:32">
      <c r="G53" s="42"/>
      <c r="M53" s="44">
        <f>+M52-M49</f>
        <v>118000</v>
      </c>
      <c r="N53" s="45"/>
      <c r="O53" s="40"/>
      <c r="P53" s="45"/>
      <c r="Q53" s="40"/>
      <c r="R53" s="45"/>
      <c r="S53" s="40"/>
      <c r="T53" s="40"/>
      <c r="U53" s="40"/>
      <c r="V53" s="46"/>
      <c r="W53" s="45"/>
      <c r="X53" s="47">
        <f>+X52-X49</f>
        <v>45000</v>
      </c>
      <c r="Y53" s="10"/>
      <c r="Z53" s="48"/>
      <c r="AA53" s="47"/>
      <c r="AB53" s="47">
        <f>+AB52-AB49</f>
        <v>7620</v>
      </c>
      <c r="AC53" s="47">
        <f>+AC52-AC49</f>
        <v>0</v>
      </c>
      <c r="AD53" s="47">
        <f>+AD52-AD49</f>
        <v>0</v>
      </c>
      <c r="AE53" s="47">
        <f>+AE52-AE49</f>
        <v>43110</v>
      </c>
      <c r="AF53" s="47">
        <f>+AF52-AF49</f>
        <v>20800</v>
      </c>
    </row>
    <row r="54" spans="7:32">
      <c r="G54" s="42"/>
      <c r="T54" s="9"/>
      <c r="Y54" s="49"/>
    </row>
    <row r="55" spans="7:32">
      <c r="G55" s="42"/>
      <c r="T55" s="9"/>
    </row>
    <row r="56" spans="7:32">
      <c r="G56" s="42"/>
      <c r="T56" s="9"/>
    </row>
    <row r="57" spans="7:32">
      <c r="G57" s="42"/>
      <c r="T57" s="9"/>
    </row>
    <row r="58" spans="7:32">
      <c r="G58" s="42"/>
      <c r="T58" s="9"/>
    </row>
    <row r="59" spans="7:32">
      <c r="G59" s="42"/>
      <c r="T59" s="9"/>
    </row>
    <row r="60" spans="7:32">
      <c r="G60" s="42"/>
      <c r="T60" s="9"/>
    </row>
    <row r="61" spans="7:32">
      <c r="G61" s="42"/>
      <c r="T61" s="9"/>
    </row>
    <row r="62" spans="7:32">
      <c r="G62" s="42"/>
      <c r="T62" s="9"/>
    </row>
    <row r="63" spans="7:32">
      <c r="G63" s="42"/>
      <c r="T63" s="9"/>
    </row>
    <row r="64" spans="7:32">
      <c r="G64" s="42"/>
      <c r="T64" s="9"/>
    </row>
    <row r="65" spans="7:20">
      <c r="G65" s="42"/>
      <c r="T65" s="9"/>
    </row>
    <row r="66" spans="7:20">
      <c r="G66" s="42"/>
      <c r="T66" s="9"/>
    </row>
    <row r="67" spans="7:20">
      <c r="G67" s="42"/>
      <c r="T67" s="9"/>
    </row>
    <row r="68" spans="7:20">
      <c r="G68" s="42"/>
      <c r="T68" s="9"/>
    </row>
    <row r="69" spans="7:20">
      <c r="G69" s="42"/>
      <c r="T69" s="9"/>
    </row>
    <row r="70" spans="7:20">
      <c r="G70" s="42"/>
      <c r="T70" s="9"/>
    </row>
    <row r="71" spans="7:20">
      <c r="G71" s="42"/>
      <c r="T71" s="9"/>
    </row>
    <row r="72" spans="7:20">
      <c r="G72" s="42"/>
      <c r="T72" s="9"/>
    </row>
    <row r="73" spans="7:20">
      <c r="G73" s="42"/>
      <c r="T73" s="9"/>
    </row>
    <row r="74" spans="7:20">
      <c r="G74" s="42"/>
      <c r="T74" s="9"/>
    </row>
    <row r="75" spans="7:20">
      <c r="G75" s="42"/>
      <c r="T75" s="9"/>
    </row>
    <row r="76" spans="7:20">
      <c r="G76" s="42"/>
      <c r="T76" s="9"/>
    </row>
    <row r="77" spans="7:20">
      <c r="G77" s="42"/>
      <c r="T77" s="9"/>
    </row>
    <row r="78" spans="7:20">
      <c r="G78" s="42"/>
      <c r="T78" s="9"/>
    </row>
    <row r="79" spans="7:20">
      <c r="G79" s="42"/>
      <c r="T79" s="9"/>
    </row>
    <row r="80" spans="7:20">
      <c r="G80" s="42"/>
      <c r="T80" s="9"/>
    </row>
    <row r="81" spans="7:20">
      <c r="G81" s="42"/>
      <c r="T81" s="9"/>
    </row>
    <row r="82" spans="7:20">
      <c r="G82" s="42"/>
      <c r="T82" s="9"/>
    </row>
    <row r="83" spans="7:20">
      <c r="G83" s="42"/>
      <c r="T83" s="9"/>
    </row>
    <row r="84" spans="7:20">
      <c r="G84" s="42"/>
      <c r="T84" s="9"/>
    </row>
    <row r="85" spans="7:20">
      <c r="G85" s="42"/>
      <c r="T85" s="9"/>
    </row>
    <row r="86" spans="7:20">
      <c r="G86" s="42"/>
      <c r="T86" s="9"/>
    </row>
    <row r="87" spans="7:20">
      <c r="G87" s="42"/>
      <c r="T87" s="9"/>
    </row>
    <row r="88" spans="7:20">
      <c r="G88" s="42"/>
      <c r="T88" s="9"/>
    </row>
    <row r="89" spans="7:20">
      <c r="G89" s="42"/>
      <c r="T89" s="9"/>
    </row>
    <row r="90" spans="7:20">
      <c r="G90" s="42"/>
      <c r="T90" s="9"/>
    </row>
    <row r="91" spans="7:20">
      <c r="G91" s="42"/>
      <c r="T91" s="9"/>
    </row>
    <row r="92" spans="7:20">
      <c r="G92" s="42"/>
      <c r="T92" s="9"/>
    </row>
    <row r="93" spans="7:20">
      <c r="G93" s="42"/>
      <c r="T93" s="9"/>
    </row>
    <row r="94" spans="7:20">
      <c r="G94" s="42"/>
      <c r="T94" s="9"/>
    </row>
    <row r="95" spans="7:20">
      <c r="G95" s="42"/>
      <c r="T95" s="9"/>
    </row>
    <row r="96" spans="7:20">
      <c r="G96" s="42"/>
      <c r="T96" s="9"/>
    </row>
    <row r="97" spans="7:20">
      <c r="G97" s="42"/>
      <c r="T97" s="9"/>
    </row>
    <row r="98" spans="7:20">
      <c r="G98" s="42"/>
      <c r="T98" s="9"/>
    </row>
    <row r="99" spans="7:20">
      <c r="G99" s="42"/>
      <c r="T99" s="9"/>
    </row>
    <row r="100" spans="7:20">
      <c r="G100" s="42"/>
      <c r="T100" s="9"/>
    </row>
    <row r="101" spans="7:20">
      <c r="G101" s="42"/>
      <c r="T101" s="9"/>
    </row>
    <row r="102" spans="7:20">
      <c r="G102" s="42"/>
      <c r="T102" s="9"/>
    </row>
    <row r="103" spans="7:20">
      <c r="G103" s="42"/>
      <c r="T103" s="9"/>
    </row>
    <row r="104" spans="7:20">
      <c r="G104" s="42"/>
      <c r="T104" s="9"/>
    </row>
    <row r="105" spans="7:20">
      <c r="G105" s="42"/>
      <c r="T105" s="9"/>
    </row>
    <row r="106" spans="7:20">
      <c r="G106" s="42"/>
      <c r="T106" s="9"/>
    </row>
    <row r="107" spans="7:20">
      <c r="G107" s="42"/>
      <c r="T107" s="9"/>
    </row>
    <row r="108" spans="7:20">
      <c r="G108" s="42"/>
      <c r="T108" s="9"/>
    </row>
    <row r="109" spans="7:20">
      <c r="G109" s="42"/>
      <c r="T109" s="9"/>
    </row>
    <row r="110" spans="7:20">
      <c r="G110" s="42"/>
      <c r="T110" s="9"/>
    </row>
    <row r="111" spans="7:20">
      <c r="G111" s="42"/>
      <c r="T111" s="9"/>
    </row>
    <row r="112" spans="7:20">
      <c r="G112" s="42"/>
      <c r="T112" s="9"/>
    </row>
    <row r="113" spans="7:20">
      <c r="G113" s="42"/>
      <c r="T113" s="9"/>
    </row>
    <row r="114" spans="7:20">
      <c r="G114" s="42"/>
      <c r="T114" s="9"/>
    </row>
    <row r="115" spans="7:20">
      <c r="G115" s="42"/>
      <c r="T115" s="9"/>
    </row>
    <row r="116" spans="7:20">
      <c r="G116" s="42"/>
      <c r="T116" s="9"/>
    </row>
    <row r="117" spans="7:20">
      <c r="G117" s="42"/>
      <c r="T117" s="9"/>
    </row>
    <row r="118" spans="7:20">
      <c r="G118" s="42"/>
      <c r="T118" s="9"/>
    </row>
    <row r="119" spans="7:20">
      <c r="G119" s="42"/>
      <c r="T119" s="9"/>
    </row>
    <row r="120" spans="7:20">
      <c r="G120" s="42"/>
      <c r="T120" s="9"/>
    </row>
    <row r="121" spans="7:20">
      <c r="G121" s="42"/>
      <c r="T121" s="9"/>
    </row>
    <row r="122" spans="7:20">
      <c r="G122" s="42"/>
      <c r="T122" s="9"/>
    </row>
    <row r="123" spans="7:20">
      <c r="G123" s="42"/>
      <c r="T123" s="9"/>
    </row>
    <row r="124" spans="7:20">
      <c r="G124" s="42"/>
      <c r="T124" s="9"/>
    </row>
    <row r="125" spans="7:20">
      <c r="G125" s="42"/>
      <c r="T125" s="9"/>
    </row>
    <row r="126" spans="7:20">
      <c r="G126" s="42"/>
      <c r="T126" s="9"/>
    </row>
    <row r="127" spans="7:20">
      <c r="G127" s="42"/>
      <c r="T127" s="9"/>
    </row>
    <row r="128" spans="7:20">
      <c r="G128" s="42"/>
      <c r="T128" s="9"/>
    </row>
    <row r="129" spans="7:20">
      <c r="G129" s="42"/>
      <c r="T129" s="9"/>
    </row>
    <row r="130" spans="7:20">
      <c r="G130" s="42"/>
      <c r="T130" s="9"/>
    </row>
    <row r="131" spans="7:20">
      <c r="G131" s="42"/>
      <c r="T131" s="9"/>
    </row>
    <row r="132" spans="7:20">
      <c r="G132" s="42"/>
      <c r="T132" s="9"/>
    </row>
    <row r="133" spans="7:20">
      <c r="G133" s="42"/>
      <c r="T133" s="9"/>
    </row>
    <row r="134" spans="7:20">
      <c r="G134" s="42"/>
      <c r="T134" s="9"/>
    </row>
    <row r="135" spans="7:20">
      <c r="G135" s="42"/>
      <c r="T135" s="9"/>
    </row>
    <row r="136" spans="7:20">
      <c r="G136" s="42"/>
      <c r="T136" s="9"/>
    </row>
    <row r="137" spans="7:20">
      <c r="G137" s="42"/>
      <c r="T137" s="9"/>
    </row>
    <row r="138" spans="7:20">
      <c r="G138" s="42"/>
      <c r="T138" s="9"/>
    </row>
    <row r="139" spans="7:20">
      <c r="G139" s="42"/>
      <c r="T139" s="9"/>
    </row>
    <row r="140" spans="7:20">
      <c r="G140" s="42"/>
      <c r="T140" s="9"/>
    </row>
    <row r="141" spans="7:20">
      <c r="G141" s="42"/>
      <c r="T141" s="9"/>
    </row>
    <row r="142" spans="7:20">
      <c r="G142" s="42"/>
      <c r="T142" s="9"/>
    </row>
    <row r="143" spans="7:20">
      <c r="G143" s="42"/>
      <c r="T143" s="9"/>
    </row>
    <row r="144" spans="7:20">
      <c r="G144" s="42"/>
      <c r="T144" s="9"/>
    </row>
    <row r="145" spans="7:20">
      <c r="G145" s="42"/>
      <c r="T145" s="9"/>
    </row>
    <row r="146" spans="7:20">
      <c r="G146" s="42"/>
      <c r="T146" s="9"/>
    </row>
    <row r="147" spans="7:20">
      <c r="G147" s="42"/>
      <c r="T147" s="9"/>
    </row>
    <row r="148" spans="7:20">
      <c r="G148" s="42"/>
      <c r="T148" s="9"/>
    </row>
    <row r="149" spans="7:20">
      <c r="G149" s="42"/>
      <c r="T149" s="9"/>
    </row>
    <row r="150" spans="7:20">
      <c r="G150" s="42"/>
      <c r="T150" s="9"/>
    </row>
    <row r="151" spans="7:20">
      <c r="G151" s="42"/>
      <c r="T151" s="9"/>
    </row>
    <row r="152" spans="7:20">
      <c r="G152" s="42"/>
      <c r="T152" s="9"/>
    </row>
    <row r="153" spans="7:20">
      <c r="G153" s="42"/>
      <c r="T153" s="9"/>
    </row>
    <row r="154" spans="7:20">
      <c r="G154" s="42"/>
      <c r="T154" s="9"/>
    </row>
    <row r="155" spans="7:20">
      <c r="G155" s="42"/>
      <c r="T155" s="9"/>
    </row>
    <row r="156" spans="7:20">
      <c r="G156" s="42"/>
      <c r="T156" s="9"/>
    </row>
    <row r="157" spans="7:20">
      <c r="G157" s="42"/>
      <c r="T157" s="9"/>
    </row>
    <row r="158" spans="7:20">
      <c r="G158" s="42"/>
      <c r="T158" s="9"/>
    </row>
    <row r="159" spans="7:20">
      <c r="G159" s="42"/>
      <c r="T159" s="9"/>
    </row>
    <row r="160" spans="7:20">
      <c r="G160" s="42"/>
      <c r="T160" s="9"/>
    </row>
    <row r="161" spans="7:20">
      <c r="G161" s="42"/>
      <c r="T161" s="9"/>
    </row>
    <row r="162" spans="7:20">
      <c r="G162" s="42"/>
      <c r="T162" s="9"/>
    </row>
    <row r="163" spans="7:20">
      <c r="G163" s="42"/>
      <c r="T163" s="9"/>
    </row>
    <row r="164" spans="7:20">
      <c r="G164" s="42"/>
      <c r="T164" s="9"/>
    </row>
    <row r="165" spans="7:20">
      <c r="G165" s="42"/>
      <c r="T165" s="9"/>
    </row>
    <row r="166" spans="7:20">
      <c r="G166" s="42"/>
      <c r="T166" s="9"/>
    </row>
    <row r="167" spans="7:20">
      <c r="G167" s="42"/>
      <c r="T167" s="9"/>
    </row>
    <row r="168" spans="7:20">
      <c r="G168" s="42"/>
      <c r="T168" s="9"/>
    </row>
    <row r="169" spans="7:20">
      <c r="G169" s="42"/>
      <c r="T169" s="9"/>
    </row>
    <row r="170" spans="7:20">
      <c r="G170" s="42"/>
      <c r="T170" s="9"/>
    </row>
    <row r="171" spans="7:20">
      <c r="G171" s="42"/>
      <c r="T171" s="9"/>
    </row>
    <row r="172" spans="7:20">
      <c r="G172" s="42"/>
      <c r="T172" s="9"/>
    </row>
    <row r="173" spans="7:20">
      <c r="G173" s="42"/>
      <c r="T173" s="9"/>
    </row>
    <row r="174" spans="7:20">
      <c r="G174" s="42"/>
      <c r="T174" s="9"/>
    </row>
    <row r="175" spans="7:20">
      <c r="G175" s="42"/>
      <c r="T175" s="9"/>
    </row>
    <row r="176" spans="7:20">
      <c r="G176" s="42"/>
      <c r="T176" s="9"/>
    </row>
    <row r="177" spans="7:20">
      <c r="G177" s="42"/>
      <c r="T177" s="9"/>
    </row>
    <row r="178" spans="7:20">
      <c r="G178" s="42"/>
      <c r="T178" s="9"/>
    </row>
    <row r="179" spans="7:20">
      <c r="G179" s="42"/>
      <c r="T179" s="9"/>
    </row>
    <row r="180" spans="7:20">
      <c r="G180" s="42"/>
      <c r="T180" s="9"/>
    </row>
    <row r="181" spans="7:20">
      <c r="G181" s="42"/>
      <c r="T181" s="9"/>
    </row>
    <row r="182" spans="7:20">
      <c r="G182" s="42"/>
      <c r="T182" s="9"/>
    </row>
    <row r="183" spans="7:20">
      <c r="G183" s="42"/>
      <c r="T183" s="9"/>
    </row>
    <row r="184" spans="7:20">
      <c r="G184" s="42"/>
      <c r="T184" s="9"/>
    </row>
    <row r="185" spans="7:20">
      <c r="G185" s="42"/>
      <c r="T185" s="9"/>
    </row>
    <row r="186" spans="7:20">
      <c r="G186" s="42"/>
      <c r="T186" s="9"/>
    </row>
    <row r="187" spans="7:20">
      <c r="G187" s="42"/>
      <c r="T187" s="9"/>
    </row>
    <row r="188" spans="7:20">
      <c r="G188" s="42"/>
      <c r="T188" s="9"/>
    </row>
    <row r="189" spans="7:20">
      <c r="G189" s="42"/>
    </row>
    <row r="190" spans="7:20">
      <c r="G190" s="42"/>
    </row>
    <row r="191" spans="7:20">
      <c r="G191" s="42"/>
    </row>
    <row r="192" spans="7:20">
      <c r="G192" s="42"/>
    </row>
    <row r="193" spans="7:7">
      <c r="G193" s="42"/>
    </row>
    <row r="194" spans="7:7">
      <c r="G194" s="42"/>
    </row>
    <row r="195" spans="7:7">
      <c r="G195" s="42"/>
    </row>
    <row r="196" spans="7:7">
      <c r="G196" s="42"/>
    </row>
    <row r="197" spans="7:7">
      <c r="G197" s="42"/>
    </row>
    <row r="198" spans="7:7">
      <c r="G198" s="42"/>
    </row>
    <row r="199" spans="7:7">
      <c r="G199" s="42"/>
    </row>
    <row r="200" spans="7:7">
      <c r="G200" s="42"/>
    </row>
    <row r="201" spans="7:7">
      <c r="G201" s="42"/>
    </row>
    <row r="202" spans="7:7">
      <c r="G202" s="42"/>
    </row>
    <row r="203" spans="7:7">
      <c r="G203" s="42"/>
    </row>
    <row r="204" spans="7:7">
      <c r="G204" s="42"/>
    </row>
    <row r="205" spans="7:7">
      <c r="G205" s="42"/>
    </row>
    <row r="206" spans="7:7">
      <c r="G206" s="42"/>
    </row>
    <row r="207" spans="7:7">
      <c r="G207" s="42"/>
    </row>
    <row r="208" spans="7:7">
      <c r="G208" s="42"/>
    </row>
    <row r="209" spans="7:7">
      <c r="G209" s="42"/>
    </row>
    <row r="210" spans="7:7">
      <c r="G210" s="42"/>
    </row>
    <row r="211" spans="7:7">
      <c r="G211" s="42"/>
    </row>
    <row r="212" spans="7:7">
      <c r="G212" s="42"/>
    </row>
    <row r="213" spans="7:7">
      <c r="G213" s="42"/>
    </row>
    <row r="214" spans="7:7">
      <c r="G214" s="42"/>
    </row>
    <row r="215" spans="7:7">
      <c r="G215" s="42"/>
    </row>
    <row r="216" spans="7:7">
      <c r="G216" s="42"/>
    </row>
    <row r="217" spans="7:7">
      <c r="G217" s="42"/>
    </row>
    <row r="218" spans="7:7">
      <c r="G218" s="42"/>
    </row>
    <row r="219" spans="7:7">
      <c r="G219" s="42"/>
    </row>
    <row r="220" spans="7:7">
      <c r="G220" s="42"/>
    </row>
    <row r="221" spans="7:7">
      <c r="G221" s="42"/>
    </row>
    <row r="222" spans="7:7">
      <c r="G222" s="42"/>
    </row>
    <row r="223" spans="7:7">
      <c r="G223" s="42"/>
    </row>
    <row r="224" spans="7:7">
      <c r="G224" s="42"/>
    </row>
    <row r="225" spans="7:7">
      <c r="G225" s="42"/>
    </row>
    <row r="226" spans="7:7">
      <c r="G226" s="42"/>
    </row>
    <row r="227" spans="7:7">
      <c r="G227" s="42"/>
    </row>
    <row r="228" spans="7:7">
      <c r="G228" s="42"/>
    </row>
    <row r="229" spans="7:7">
      <c r="G229" s="42"/>
    </row>
    <row r="230" spans="7:7">
      <c r="G230" s="42"/>
    </row>
    <row r="231" spans="7:7">
      <c r="G231" s="42"/>
    </row>
    <row r="232" spans="7:7">
      <c r="G232" s="42"/>
    </row>
    <row r="233" spans="7:7">
      <c r="G233" s="42"/>
    </row>
    <row r="234" spans="7:7">
      <c r="G234" s="42"/>
    </row>
    <row r="235" spans="7:7">
      <c r="G235" s="42"/>
    </row>
    <row r="236" spans="7:7">
      <c r="G236" s="42"/>
    </row>
    <row r="237" spans="7:7">
      <c r="G237" s="42"/>
    </row>
    <row r="238" spans="7:7">
      <c r="G238" s="42"/>
    </row>
    <row r="239" spans="7:7">
      <c r="G239" s="42"/>
    </row>
    <row r="240" spans="7:7">
      <c r="G240" s="42"/>
    </row>
    <row r="241" spans="7:20">
      <c r="G241" s="42"/>
    </row>
    <row r="242" spans="7:20">
      <c r="G242" s="42"/>
      <c r="T242" s="9"/>
    </row>
    <row r="243" spans="7:20">
      <c r="G243" s="42"/>
      <c r="T243" s="9"/>
    </row>
    <row r="244" spans="7:20">
      <c r="G244" s="42"/>
      <c r="T244" s="9"/>
    </row>
    <row r="245" spans="7:20">
      <c r="G245" s="42"/>
      <c r="T245" s="9"/>
    </row>
    <row r="246" spans="7:20">
      <c r="G246" s="42"/>
      <c r="T246" s="9"/>
    </row>
    <row r="247" spans="7:20">
      <c r="G247" s="42"/>
      <c r="T247" s="9"/>
    </row>
    <row r="248" spans="7:20">
      <c r="G248" s="42"/>
      <c r="T248" s="9"/>
    </row>
    <row r="249" spans="7:20">
      <c r="G249" s="42"/>
      <c r="T249" s="9"/>
    </row>
    <row r="250" spans="7:20">
      <c r="G250" s="42"/>
      <c r="T250" s="9"/>
    </row>
    <row r="251" spans="7:20">
      <c r="G251" s="42"/>
      <c r="T251" s="9"/>
    </row>
    <row r="252" spans="7:20">
      <c r="G252" s="42"/>
      <c r="T252" s="9"/>
    </row>
    <row r="253" spans="7:20">
      <c r="G253" s="42"/>
      <c r="T253" s="9"/>
    </row>
    <row r="254" spans="7:20">
      <c r="G254" s="42"/>
      <c r="T254" s="9"/>
    </row>
    <row r="255" spans="7:20">
      <c r="G255" s="42"/>
      <c r="T255" s="9"/>
    </row>
    <row r="256" spans="7:20">
      <c r="G256" s="42"/>
      <c r="T256" s="9"/>
    </row>
    <row r="257" spans="7:20">
      <c r="G257" s="42"/>
      <c r="T257" s="9"/>
    </row>
    <row r="258" spans="7:20">
      <c r="G258" s="42"/>
      <c r="T258" s="9"/>
    </row>
    <row r="259" spans="7:20">
      <c r="G259" s="42"/>
      <c r="T259" s="9"/>
    </row>
    <row r="260" spans="7:20">
      <c r="G260" s="42"/>
      <c r="T260" s="9"/>
    </row>
    <row r="261" spans="7:20">
      <c r="G261" s="42"/>
      <c r="T261" s="9"/>
    </row>
    <row r="262" spans="7:20">
      <c r="G262" s="42"/>
      <c r="T262" s="9"/>
    </row>
    <row r="263" spans="7:20">
      <c r="G263" s="42"/>
      <c r="T263" s="9"/>
    </row>
    <row r="264" spans="7:20">
      <c r="G264" s="42"/>
      <c r="T264" s="9"/>
    </row>
    <row r="265" spans="7:20">
      <c r="G265" s="42"/>
      <c r="T265" s="9"/>
    </row>
    <row r="266" spans="7:20">
      <c r="G266" s="42"/>
      <c r="T266" s="9"/>
    </row>
    <row r="267" spans="7:20">
      <c r="G267" s="42"/>
      <c r="T267" s="9"/>
    </row>
    <row r="268" spans="7:20">
      <c r="G268" s="42"/>
      <c r="T268" s="9"/>
    </row>
    <row r="269" spans="7:20">
      <c r="G269" s="42"/>
      <c r="T269" s="9"/>
    </row>
    <row r="270" spans="7:20">
      <c r="G270" s="42"/>
      <c r="T270" s="9"/>
    </row>
    <row r="271" spans="7:20">
      <c r="G271" s="42"/>
      <c r="T271" s="9"/>
    </row>
    <row r="272" spans="7:20">
      <c r="G272" s="42"/>
      <c r="T272" s="9"/>
    </row>
    <row r="273" spans="7:20">
      <c r="G273" s="42"/>
      <c r="T273" s="9"/>
    </row>
    <row r="274" spans="7:20">
      <c r="G274" s="42"/>
      <c r="T274" s="9"/>
    </row>
    <row r="275" spans="7:20">
      <c r="G275" s="42"/>
      <c r="T275" s="9"/>
    </row>
    <row r="276" spans="7:20">
      <c r="G276" s="42"/>
      <c r="T276" s="9"/>
    </row>
    <row r="277" spans="7:20">
      <c r="G277" s="42"/>
      <c r="T277" s="9"/>
    </row>
    <row r="278" spans="7:20">
      <c r="G278" s="42"/>
      <c r="T278" s="9"/>
    </row>
    <row r="279" spans="7:20">
      <c r="G279" s="42"/>
      <c r="T279" s="9"/>
    </row>
    <row r="280" spans="7:20">
      <c r="G280" s="42"/>
      <c r="T280" s="9"/>
    </row>
    <row r="281" spans="7:20">
      <c r="G281" s="42"/>
      <c r="T281" s="9"/>
    </row>
    <row r="282" spans="7:20">
      <c r="G282" s="42"/>
      <c r="T282" s="9"/>
    </row>
    <row r="283" spans="7:20">
      <c r="G283" s="42"/>
      <c r="T283" s="9"/>
    </row>
    <row r="284" spans="7:20">
      <c r="G284" s="42"/>
      <c r="T284" s="9"/>
    </row>
    <row r="285" spans="7:20">
      <c r="G285" s="42"/>
      <c r="T285" s="9"/>
    </row>
    <row r="286" spans="7:20">
      <c r="G286" s="42"/>
      <c r="T286" s="9"/>
    </row>
    <row r="287" spans="7:20">
      <c r="G287" s="42"/>
      <c r="T287" s="9"/>
    </row>
    <row r="288" spans="7:20">
      <c r="G288" s="42"/>
      <c r="T288" s="9"/>
    </row>
    <row r="289" spans="7:20">
      <c r="G289" s="42"/>
      <c r="T289" s="9"/>
    </row>
    <row r="290" spans="7:20">
      <c r="G290" s="42"/>
      <c r="T290" s="9"/>
    </row>
    <row r="291" spans="7:20">
      <c r="G291" s="42"/>
      <c r="T291" s="9"/>
    </row>
    <row r="292" spans="7:20">
      <c r="G292" s="42"/>
      <c r="T292" s="9"/>
    </row>
    <row r="293" spans="7:20">
      <c r="G293" s="42"/>
      <c r="T293" s="9"/>
    </row>
    <row r="294" spans="7:20">
      <c r="G294" s="42"/>
      <c r="T294" s="9"/>
    </row>
    <row r="295" spans="7:20">
      <c r="G295" s="42"/>
      <c r="T295" s="9"/>
    </row>
    <row r="296" spans="7:20">
      <c r="G296" s="42"/>
      <c r="T296" s="9"/>
    </row>
    <row r="297" spans="7:20">
      <c r="G297" s="42"/>
      <c r="T297" s="9"/>
    </row>
    <row r="298" spans="7:20">
      <c r="G298" s="42"/>
      <c r="T298" s="9"/>
    </row>
    <row r="299" spans="7:20">
      <c r="G299" s="42"/>
      <c r="T299" s="9"/>
    </row>
    <row r="300" spans="7:20">
      <c r="G300" s="42"/>
      <c r="T300" s="9"/>
    </row>
    <row r="301" spans="7:20">
      <c r="G301" s="42"/>
      <c r="T301" s="9"/>
    </row>
    <row r="302" spans="7:20">
      <c r="G302" s="42"/>
      <c r="T302" s="9"/>
    </row>
    <row r="303" spans="7:20">
      <c r="G303" s="42"/>
      <c r="T303" s="9"/>
    </row>
    <row r="304" spans="7:20">
      <c r="G304" s="42"/>
      <c r="T304" s="9"/>
    </row>
    <row r="305" spans="7:20">
      <c r="G305" s="42"/>
      <c r="T305" s="9"/>
    </row>
    <row r="306" spans="7:20">
      <c r="G306" s="42"/>
      <c r="T306" s="9"/>
    </row>
    <row r="307" spans="7:20">
      <c r="G307" s="42"/>
      <c r="T307" s="9"/>
    </row>
    <row r="308" spans="7:20">
      <c r="G308" s="42"/>
      <c r="T308" s="9"/>
    </row>
    <row r="309" spans="7:20">
      <c r="G309" s="42"/>
      <c r="T309" s="9"/>
    </row>
    <row r="310" spans="7:20">
      <c r="G310" s="42"/>
      <c r="T310" s="9"/>
    </row>
    <row r="311" spans="7:20">
      <c r="G311" s="42"/>
      <c r="T311" s="9"/>
    </row>
    <row r="312" spans="7:20">
      <c r="G312" s="42"/>
      <c r="T312" s="9"/>
    </row>
    <row r="313" spans="7:20">
      <c r="G313" s="42"/>
      <c r="T313" s="9"/>
    </row>
    <row r="314" spans="7:20">
      <c r="G314" s="42"/>
      <c r="T314" s="9"/>
    </row>
    <row r="315" spans="7:20">
      <c r="G315" s="42"/>
      <c r="T315" s="9"/>
    </row>
    <row r="316" spans="7:20">
      <c r="G316" s="42"/>
      <c r="T316" s="9"/>
    </row>
    <row r="317" spans="7:20">
      <c r="G317" s="42"/>
      <c r="T317" s="9"/>
    </row>
    <row r="318" spans="7:20">
      <c r="G318" s="42"/>
      <c r="T318" s="9"/>
    </row>
    <row r="319" spans="7:20">
      <c r="G319" s="42"/>
      <c r="T319" s="9"/>
    </row>
    <row r="320" spans="7:20">
      <c r="G320" s="42"/>
      <c r="T320" s="9"/>
    </row>
    <row r="321" spans="7:20">
      <c r="G321" s="42"/>
      <c r="T321" s="9"/>
    </row>
    <row r="322" spans="7:20">
      <c r="G322" s="42"/>
      <c r="T322" s="9"/>
    </row>
    <row r="323" spans="7:20">
      <c r="G323" s="42"/>
      <c r="T323" s="9"/>
    </row>
    <row r="324" spans="7:20">
      <c r="G324" s="42"/>
      <c r="T324" s="9"/>
    </row>
    <row r="325" spans="7:20">
      <c r="G325" s="42"/>
      <c r="T325" s="9"/>
    </row>
    <row r="326" spans="7:20">
      <c r="G326" s="42"/>
      <c r="T326" s="9"/>
    </row>
    <row r="327" spans="7:20">
      <c r="G327" s="42"/>
      <c r="T327" s="9"/>
    </row>
    <row r="328" spans="7:20">
      <c r="G328" s="42"/>
      <c r="T328" s="9"/>
    </row>
    <row r="329" spans="7:20">
      <c r="G329" s="42"/>
      <c r="T329" s="9"/>
    </row>
    <row r="330" spans="7:20">
      <c r="G330" s="42"/>
      <c r="T330" s="9"/>
    </row>
    <row r="331" spans="7:20">
      <c r="G331" s="42"/>
      <c r="T331" s="9"/>
    </row>
    <row r="332" spans="7:20">
      <c r="G332" s="42"/>
      <c r="T332" s="9"/>
    </row>
    <row r="333" spans="7:20">
      <c r="G333" s="42"/>
      <c r="T333" s="9"/>
    </row>
    <row r="334" spans="7:20">
      <c r="G334" s="42"/>
      <c r="T334" s="9"/>
    </row>
    <row r="335" spans="7:20">
      <c r="G335" s="42"/>
      <c r="T335" s="9"/>
    </row>
    <row r="336" spans="7:20">
      <c r="G336" s="42"/>
      <c r="T336" s="9"/>
    </row>
    <row r="337" spans="7:20">
      <c r="G337" s="42"/>
      <c r="T337" s="9"/>
    </row>
    <row r="338" spans="7:20">
      <c r="G338" s="42"/>
      <c r="T338" s="9"/>
    </row>
    <row r="339" spans="7:20">
      <c r="G339" s="42"/>
      <c r="T339" s="9"/>
    </row>
    <row r="340" spans="7:20">
      <c r="G340" s="42"/>
      <c r="T340" s="9"/>
    </row>
    <row r="341" spans="7:20">
      <c r="G341" s="42"/>
      <c r="T341" s="9"/>
    </row>
    <row r="342" spans="7:20">
      <c r="G342" s="42"/>
      <c r="T342" s="9"/>
    </row>
    <row r="343" spans="7:20">
      <c r="G343" s="42"/>
      <c r="T343" s="9"/>
    </row>
    <row r="344" spans="7:20">
      <c r="G344" s="42"/>
      <c r="T344" s="9"/>
    </row>
    <row r="345" spans="7:20">
      <c r="G345" s="42"/>
      <c r="T345" s="9"/>
    </row>
    <row r="346" spans="7:20">
      <c r="G346" s="42"/>
      <c r="T346" s="9"/>
    </row>
    <row r="347" spans="7:20">
      <c r="G347" s="42"/>
      <c r="T347" s="9"/>
    </row>
    <row r="348" spans="7:20">
      <c r="G348" s="42"/>
      <c r="T348" s="9"/>
    </row>
    <row r="349" spans="7:20">
      <c r="G349" s="42"/>
      <c r="T349" s="9"/>
    </row>
    <row r="350" spans="7:20">
      <c r="G350" s="42"/>
      <c r="T350" s="9"/>
    </row>
    <row r="351" spans="7:20">
      <c r="G351" s="42"/>
    </row>
    <row r="352" spans="7:20">
      <c r="G352" s="42"/>
    </row>
    <row r="353" spans="7:20">
      <c r="G353" s="42"/>
    </row>
    <row r="354" spans="7:20">
      <c r="G354" s="42"/>
    </row>
    <row r="355" spans="7:20">
      <c r="G355" s="42"/>
    </row>
    <row r="356" spans="7:20">
      <c r="G356" s="42"/>
    </row>
    <row r="357" spans="7:20">
      <c r="G357" s="42"/>
    </row>
    <row r="358" spans="7:20">
      <c r="G358" s="42"/>
    </row>
    <row r="359" spans="7:20">
      <c r="G359" s="42"/>
    </row>
    <row r="360" spans="7:20">
      <c r="G360" s="42"/>
    </row>
    <row r="361" spans="7:20">
      <c r="G361" s="42"/>
    </row>
    <row r="362" spans="7:20">
      <c r="G362" s="42"/>
    </row>
    <row r="363" spans="7:20">
      <c r="G363" s="42"/>
    </row>
    <row r="364" spans="7:20">
      <c r="G364" s="42"/>
    </row>
    <row r="365" spans="7:20">
      <c r="G365" s="42"/>
    </row>
    <row r="366" spans="7:20">
      <c r="G366" s="42"/>
    </row>
    <row r="367" spans="7:20">
      <c r="G367" s="42"/>
      <c r="T367" s="9"/>
    </row>
    <row r="368" spans="7:20">
      <c r="G368" s="42"/>
      <c r="T368" s="9"/>
    </row>
    <row r="369" spans="7:20">
      <c r="G369" s="42"/>
      <c r="T369" s="9"/>
    </row>
    <row r="370" spans="7:20">
      <c r="G370" s="42"/>
      <c r="T370" s="9"/>
    </row>
    <row r="371" spans="7:20">
      <c r="G371" s="42"/>
      <c r="T371" s="9"/>
    </row>
    <row r="372" spans="7:20">
      <c r="G372" s="42"/>
      <c r="T372" s="9"/>
    </row>
    <row r="373" spans="7:20">
      <c r="G373" s="42"/>
      <c r="T373" s="9"/>
    </row>
    <row r="374" spans="7:20">
      <c r="G374" s="42"/>
      <c r="T374" s="9"/>
    </row>
    <row r="375" spans="7:20">
      <c r="G375" s="42"/>
      <c r="T375" s="9"/>
    </row>
    <row r="376" spans="7:20">
      <c r="G376" s="42"/>
      <c r="T376" s="9"/>
    </row>
    <row r="377" spans="7:20">
      <c r="G377" s="42"/>
      <c r="T377" s="9"/>
    </row>
    <row r="378" spans="7:20">
      <c r="G378" s="42"/>
      <c r="T378" s="9"/>
    </row>
    <row r="379" spans="7:20">
      <c r="G379" s="42"/>
      <c r="T379" s="9"/>
    </row>
    <row r="380" spans="7:20">
      <c r="G380" s="42"/>
      <c r="T380" s="9"/>
    </row>
    <row r="381" spans="7:20">
      <c r="G381" s="42"/>
      <c r="T381" s="9"/>
    </row>
    <row r="382" spans="7:20">
      <c r="G382" s="42"/>
      <c r="T382" s="9"/>
    </row>
    <row r="383" spans="7:20">
      <c r="G383" s="42"/>
      <c r="T383" s="9"/>
    </row>
    <row r="384" spans="7:20">
      <c r="G384" s="42"/>
      <c r="T384" s="9"/>
    </row>
    <row r="385" spans="7:20">
      <c r="G385" s="42"/>
      <c r="T385" s="9"/>
    </row>
    <row r="386" spans="7:20">
      <c r="G386" s="42"/>
      <c r="T386" s="9"/>
    </row>
    <row r="387" spans="7:20">
      <c r="G387" s="42"/>
      <c r="T387" s="9"/>
    </row>
    <row r="388" spans="7:20">
      <c r="G388" s="42"/>
      <c r="T388" s="9"/>
    </row>
    <row r="389" spans="7:20">
      <c r="G389" s="42"/>
      <c r="T389" s="9"/>
    </row>
    <row r="390" spans="7:20">
      <c r="G390" s="42"/>
      <c r="T390" s="9"/>
    </row>
    <row r="391" spans="7:20">
      <c r="G391" s="42"/>
      <c r="S391" s="9"/>
      <c r="T391" s="9"/>
    </row>
    <row r="392" spans="7:20">
      <c r="G392" s="42"/>
      <c r="S392" s="9"/>
      <c r="T392" s="9"/>
    </row>
    <row r="393" spans="7:20">
      <c r="G393" s="42"/>
      <c r="S393" s="9"/>
      <c r="T393" s="9"/>
    </row>
    <row r="394" spans="7:20">
      <c r="G394" s="42"/>
      <c r="S394" s="9"/>
      <c r="T394" s="9"/>
    </row>
    <row r="395" spans="7:20">
      <c r="G395" s="42"/>
      <c r="S395" s="9"/>
      <c r="T395" s="9"/>
    </row>
    <row r="396" spans="7:20">
      <c r="G396" s="42"/>
      <c r="S396" s="9"/>
      <c r="T396" s="9"/>
    </row>
    <row r="397" spans="7:20">
      <c r="G397" s="42"/>
      <c r="S397" s="9"/>
      <c r="T397" s="9"/>
    </row>
    <row r="398" spans="7:20">
      <c r="G398" s="42"/>
      <c r="S398" s="9"/>
      <c r="T398" s="9"/>
    </row>
    <row r="399" spans="7:20">
      <c r="G399" s="42"/>
      <c r="S399" s="9"/>
      <c r="T399" s="9"/>
    </row>
    <row r="400" spans="7:20">
      <c r="G400" s="42"/>
      <c r="S400" s="9"/>
      <c r="T400" s="9"/>
    </row>
    <row r="401" spans="2:25">
      <c r="G401" s="42"/>
      <c r="S401" s="9"/>
      <c r="T401" s="9"/>
    </row>
    <row r="402" spans="2:25">
      <c r="G402" s="42"/>
      <c r="T402" s="9"/>
    </row>
    <row r="403" spans="2:25">
      <c r="B403" s="50"/>
      <c r="C403" s="51"/>
      <c r="D403" s="50"/>
      <c r="E403" s="50"/>
      <c r="F403" s="51"/>
      <c r="G403" s="52"/>
      <c r="H403" s="50"/>
      <c r="J403" s="50"/>
      <c r="K403" s="53"/>
      <c r="L403" s="50"/>
      <c r="O403" s="50"/>
      <c r="T403" s="9"/>
      <c r="Y403" s="39"/>
    </row>
    <row r="404" spans="2:25">
      <c r="G404" s="42"/>
      <c r="S404" s="9"/>
      <c r="T404" s="9"/>
    </row>
    <row r="405" spans="2:25">
      <c r="G405" s="42"/>
      <c r="S405" s="9"/>
      <c r="T405" s="9"/>
    </row>
  </sheetData>
  <sheetProtection algorithmName="SHA-512" hashValue="U2PAuo6mV7m9yFx1QSCWuQeVztzukyaV56e2SCtW2sroXkejlUx+XIB1kjgeFivE1v8jWlIP0KzwT7RjBBtq1A==" saltValue="5alzdXHW+rTDwHq5dPcGwA==" spinCount="100000" sheet="1" selectLockedCells="1"/>
  <autoFilter ref="V12:AE49" xr:uid="{00000000-0009-0000-0000-000006000000}"/>
  <mergeCells count="16">
    <mergeCell ref="AM8:AM9"/>
    <mergeCell ref="AN8:AN9"/>
    <mergeCell ref="AO8:AO9"/>
    <mergeCell ref="AE10:AE11"/>
    <mergeCell ref="AF10:AF11"/>
    <mergeCell ref="AG8:AG9"/>
    <mergeCell ref="AH8:AH9"/>
    <mergeCell ref="AI8:AI9"/>
    <mergeCell ref="AJ8:AJ9"/>
    <mergeCell ref="AK8:AK9"/>
    <mergeCell ref="AL8:AL9"/>
    <mergeCell ref="B10:B11"/>
    <mergeCell ref="I10:I11"/>
    <mergeCell ref="AB10:AB11"/>
    <mergeCell ref="AC10:AC11"/>
    <mergeCell ref="AD10:AD11"/>
  </mergeCells>
  <conditionalFormatting sqref="M5">
    <cfRule type="cellIs" dxfId="4" priority="4" operator="lessThan">
      <formula>-2000</formula>
    </cfRule>
    <cfRule type="cellIs" dxfId="3" priority="5" operator="greaterThan">
      <formula>2000</formula>
    </cfRule>
  </conditionalFormatting>
  <conditionalFormatting sqref="V1:V7 V53:V1048576 V9:V48">
    <cfRule type="cellIs" dxfId="2" priority="3" operator="lessThan">
      <formula>0</formula>
    </cfRule>
  </conditionalFormatting>
  <conditionalFormatting sqref="X9:Z9 AB9:AF9">
    <cfRule type="expression" dxfId="1" priority="2">
      <formula>X9&lt;&gt;0</formula>
    </cfRule>
  </conditionalFormatting>
  <conditionalFormatting sqref="AA9">
    <cfRule type="expression" dxfId="0" priority="1">
      <formula>AA9&lt;&gt;0</formula>
    </cfRule>
  </conditionalFormatting>
  <pageMargins left="0.5" right="0.5" top="0.5" bottom="0.5" header="0.3" footer="0.3"/>
  <pageSetup paperSize="17" fitToHeight="0" orientation="portrait" r:id="rId1"/>
  <headerFooter alignWithMargins="0">
    <oddFooter>&amp;CPage &amp;P of &amp;N</oddFooter>
  </headerFooter>
  <rowBreaks count="5" manualBreakCount="5">
    <brk id="76" max="10" man="1"/>
    <brk id="142" max="10" man="1"/>
    <brk id="208" max="10" man="1"/>
    <brk id="274" max="10" man="1"/>
    <brk id="34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8930-DB55-46F3-B68B-3CA0F67C5E84}">
  <dimension ref="A1"/>
  <sheetViews>
    <sheetView workbookViewId="0"/>
  </sheetViews>
  <sheetFormatPr defaultRowHeight="14.4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6EAC021E8E04B808A58C0B5480C46" ma:contentTypeVersion="17" ma:contentTypeDescription="Create a new document." ma:contentTypeScope="" ma:versionID="a5d71535311c32fa1cfe21c4940b1206">
  <xsd:schema xmlns:xsd="http://www.w3.org/2001/XMLSchema" xmlns:xs="http://www.w3.org/2001/XMLSchema" xmlns:p="http://schemas.microsoft.com/office/2006/metadata/properties" xmlns:ns2="4da7ef98-6b46-43a6-9583-4182148dc7b6" xmlns:ns3="56304565-797d-4243-907d-675855d43d54" xmlns:ns4="14190857-af80-4a0d-b09f-e49c6d18e659" targetNamespace="http://schemas.microsoft.com/office/2006/metadata/properties" ma:root="true" ma:fieldsID="c40e4f455f68a1f86b5079b72cd78af0" ns2:_="" ns3:_="" ns4:_="">
    <xsd:import namespace="4da7ef98-6b46-43a6-9583-4182148dc7b6"/>
    <xsd:import namespace="56304565-797d-4243-907d-675855d43d54"/>
    <xsd:import namespace="14190857-af80-4a0d-b09f-e49c6d18e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ef98-6b46-43a6-9583-4182148d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2479f3e-224e-4b0b-93d6-dfb87aec23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04565-797d-4243-907d-675855d43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90857-af80-4a0d-b09f-e49c6d18e65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7c3c953-dd0c-4f9f-a6a6-9fb548bf2578}" ma:internalName="TaxCatchAll" ma:showField="CatchAllData" ma:web="56304565-797d-4243-907d-675855d43d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a7ef98-6b46-43a6-9583-4182148dc7b6">
      <Terms xmlns="http://schemas.microsoft.com/office/infopath/2007/PartnerControls"/>
    </lcf76f155ced4ddcb4097134ff3c332f>
    <TaxCatchAll xmlns="14190857-af80-4a0d-b09f-e49c6d18e659" xsi:nil="true"/>
  </documentManagement>
</p:properties>
</file>

<file path=customXml/itemProps1.xml><?xml version="1.0" encoding="utf-8"?>
<ds:datastoreItem xmlns:ds="http://schemas.openxmlformats.org/officeDocument/2006/customXml" ds:itemID="{8CEAA108-73E8-4BD7-B8D4-DF52815AA409}"/>
</file>

<file path=customXml/itemProps2.xml><?xml version="1.0" encoding="utf-8"?>
<ds:datastoreItem xmlns:ds="http://schemas.openxmlformats.org/officeDocument/2006/customXml" ds:itemID="{5205B4D4-58FE-4F38-AFBE-D21EE52F848F}"/>
</file>

<file path=customXml/itemProps3.xml><?xml version="1.0" encoding="utf-8"?>
<ds:datastoreItem xmlns:ds="http://schemas.openxmlformats.org/officeDocument/2006/customXml" ds:itemID="{76D88275-4BA4-409E-B6C3-3D42DB8CA8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Cameron, Andrew P</dc:creator>
  <cp:keywords/>
  <dc:description/>
  <cp:lastModifiedBy>Ryan Piper</cp:lastModifiedBy>
  <cp:revision/>
  <dcterms:created xsi:type="dcterms:W3CDTF">2022-12-13T00:18:27Z</dcterms:created>
  <dcterms:modified xsi:type="dcterms:W3CDTF">2023-02-04T01:35:28Z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0x010100F3A6EAC021E8E04B808A58C0B5480C46</vt:lpwstr>
  </property>
</Properties>
</file>