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pcc2013.sharepoint.com/teams/Reno2020/Shared Documents/General/2023 ASC Student Competition/Problem Development/20230203 Final Files/Problem Statement Attachments/"/>
    </mc:Choice>
  </mc:AlternateContent>
  <xr:revisionPtr revIDLastSave="21" documentId="8_{FFF7E24F-273E-45B4-A85F-87E1A4D0A481}" xr6:coauthVersionLast="47" xr6:coauthVersionMax="47" xr10:uidLastSave="{436A8C9B-48E3-49CE-B0AD-B333B5055A9E}"/>
  <bookViews>
    <workbookView xWindow="15780" yWindow="-15300" windowWidth="21600" windowHeight="11325" xr2:uid="{00000000-000D-0000-FFFF-FFFF00000000}"/>
  </bookViews>
  <sheets>
    <sheet name="GENCOND" sheetId="1" r:id="rId1"/>
  </sheets>
  <definedNames>
    <definedName name="BIDDATE">GENCOND!$D$12</definedName>
    <definedName name="COMPANYNAME">GENCOND!$D$10</definedName>
    <definedName name="EQUIP">GENCOND!$I$21:$I$143</definedName>
    <definedName name="EQUIPTRANEDIT">GENCOND!$C$102</definedName>
    <definedName name="EQUIPTRANLINE">GENCOND!$A$102:$L$102</definedName>
    <definedName name="ESTIMATETYPE">GENCOND!$D$11</definedName>
    <definedName name="ESTIMATOR">GENCOND!$D$8</definedName>
    <definedName name="FOOTERA">GENCOND!#REF!</definedName>
    <definedName name="HEADERA">GENCOND!$A$17:$L$21</definedName>
    <definedName name="JOBDURATION">GENCOND!$D$5</definedName>
    <definedName name="JOBLOCATION">GENCOND!$D$3</definedName>
    <definedName name="MATERIAL">GENCOND!$G$21:$G$143</definedName>
    <definedName name="PAGEA">GENCOND!#REF!</definedName>
    <definedName name="_xlnm.Print_Area" localSheetId="0">GENCOND!$A$17:$L$167</definedName>
    <definedName name="_xlnm.Print_Titles" localSheetId="0">GENCOND!$17:$21</definedName>
    <definedName name="PROJECTJOBNO">GENCOND!$D$7</definedName>
    <definedName name="PROJECTNAME">GENCOND!$D$2</definedName>
    <definedName name="PROJECTSIZE">GENCOND!$D$4</definedName>
    <definedName name="REVISION">GENCOND!#REF!</definedName>
    <definedName name="SALESTAX">GENCOND!$D$13</definedName>
    <definedName name="SALESTAXEQUIPMT">GENCOND!$D$14</definedName>
    <definedName name="STARTDATE">GENCOND!$D$6</definedName>
    <definedName name="TAX">GENCOND!$A$21:$A$143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64" i="1" l="1"/>
  <c r="K104" i="1" l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03" i="1"/>
  <c r="K92" i="1"/>
  <c r="K93" i="1"/>
  <c r="K91" i="1"/>
  <c r="I92" i="1"/>
  <c r="I93" i="1"/>
  <c r="I91" i="1"/>
  <c r="G92" i="1"/>
  <c r="G93" i="1"/>
  <c r="G91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66" i="1"/>
  <c r="K59" i="1"/>
  <c r="K60" i="1"/>
  <c r="K61" i="1"/>
  <c r="K62" i="1"/>
  <c r="K58" i="1"/>
  <c r="I59" i="1"/>
  <c r="I60" i="1"/>
  <c r="I61" i="1"/>
  <c r="I62" i="1"/>
  <c r="I58" i="1"/>
  <c r="G59" i="1"/>
  <c r="G60" i="1"/>
  <c r="G61" i="1"/>
  <c r="G62" i="1"/>
  <c r="G58" i="1"/>
  <c r="K52" i="1"/>
  <c r="K53" i="1"/>
  <c r="I53" i="1"/>
  <c r="G5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23" i="1"/>
  <c r="D54" i="1"/>
  <c r="F155" i="1"/>
  <c r="L59" i="1" l="1"/>
  <c r="L52" i="1"/>
  <c r="L58" i="1"/>
  <c r="L60" i="1"/>
  <c r="L62" i="1"/>
  <c r="L61" i="1"/>
  <c r="I54" i="1"/>
  <c r="G54" i="1"/>
  <c r="K54" i="1"/>
  <c r="L49" i="1"/>
  <c r="L53" i="1"/>
  <c r="C18" i="1"/>
  <c r="K98" i="1" l="1"/>
  <c r="I98" i="1"/>
  <c r="G98" i="1"/>
  <c r="L98" i="1" l="1"/>
  <c r="L33" i="1" l="1"/>
  <c r="L29" i="1"/>
  <c r="L23" i="1"/>
  <c r="L28" i="1"/>
  <c r="H155" i="1" l="1"/>
  <c r="L125" i="1" l="1"/>
  <c r="L124" i="1"/>
  <c r="L93" i="1"/>
  <c r="L37" i="1" l="1"/>
  <c r="L34" i="1"/>
  <c r="L38" i="1"/>
  <c r="L44" i="1"/>
  <c r="L45" i="1"/>
  <c r="L30" i="1"/>
  <c r="L46" i="1"/>
  <c r="D4" i="1" l="1"/>
  <c r="K97" i="1" l="1"/>
  <c r="I97" i="1"/>
  <c r="G97" i="1"/>
  <c r="L97" i="1" l="1"/>
  <c r="L109" i="1"/>
  <c r="L108" i="1"/>
  <c r="L114" i="1"/>
  <c r="L121" i="1"/>
  <c r="L120" i="1"/>
  <c r="L113" i="1"/>
  <c r="L135" i="1" l="1"/>
  <c r="L134" i="1"/>
  <c r="L138" i="1"/>
  <c r="L139" i="1"/>
  <c r="L133" i="1"/>
  <c r="L136" i="1"/>
  <c r="L137" i="1"/>
  <c r="L129" i="1" l="1"/>
  <c r="L132" i="1"/>
  <c r="L123" i="1" l="1"/>
  <c r="L122" i="1"/>
  <c r="L118" i="1"/>
  <c r="L75" i="1"/>
  <c r="L70" i="1"/>
  <c r="L69" i="1"/>
  <c r="L106" i="1" l="1"/>
  <c r="L27" i="1"/>
  <c r="L42" i="1"/>
  <c r="L36" i="1"/>
  <c r="L31" i="1"/>
  <c r="L41" i="1"/>
  <c r="L43" i="1"/>
  <c r="L39" i="1"/>
  <c r="I4" i="1" l="1"/>
  <c r="I6" i="1" s="1"/>
  <c r="D5" i="1" s="1"/>
  <c r="G141" i="1" l="1"/>
  <c r="G142" i="1"/>
  <c r="I141" i="1"/>
  <c r="I142" i="1"/>
  <c r="K103" i="1"/>
  <c r="K141" i="1"/>
  <c r="K142" i="1"/>
  <c r="D17" i="1"/>
  <c r="C19" i="1"/>
  <c r="C17" i="1"/>
  <c r="L131" i="1" l="1"/>
  <c r="L107" i="1"/>
  <c r="L110" i="1"/>
  <c r="L130" i="1"/>
  <c r="L105" i="1"/>
  <c r="L128" i="1"/>
  <c r="L104" i="1"/>
  <c r="L127" i="1"/>
  <c r="L117" i="1"/>
  <c r="L126" i="1"/>
  <c r="L116" i="1"/>
  <c r="L119" i="1"/>
  <c r="L115" i="1"/>
  <c r="L112" i="1"/>
  <c r="L111" i="1"/>
  <c r="L103" i="1"/>
  <c r="L26" i="1"/>
  <c r="L25" i="1"/>
  <c r="L24" i="1"/>
  <c r="L47" i="1"/>
  <c r="L142" i="1"/>
  <c r="L50" i="1"/>
  <c r="L48" i="1"/>
  <c r="L76" i="1"/>
  <c r="L32" i="1"/>
  <c r="L80" i="1"/>
  <c r="L140" i="1"/>
  <c r="L77" i="1"/>
  <c r="L51" i="1"/>
  <c r="L35" i="1"/>
  <c r="I94" i="1"/>
  <c r="I151" i="1" s="1"/>
  <c r="L73" i="1"/>
  <c r="L71" i="1"/>
  <c r="L66" i="1"/>
  <c r="G88" i="1"/>
  <c r="G150" i="1" s="1"/>
  <c r="G63" i="1"/>
  <c r="G149" i="1" s="1"/>
  <c r="K143" i="1"/>
  <c r="K153" i="1" s="1"/>
  <c r="L92" i="1"/>
  <c r="G94" i="1"/>
  <c r="G151" i="1" s="1"/>
  <c r="L83" i="1"/>
  <c r="L81" i="1"/>
  <c r="L78" i="1"/>
  <c r="K99" i="1"/>
  <c r="K152" i="1" s="1"/>
  <c r="L91" i="1"/>
  <c r="K94" i="1"/>
  <c r="K151" i="1" s="1"/>
  <c r="I143" i="1"/>
  <c r="I153" i="1" s="1"/>
  <c r="I155" i="1" s="1"/>
  <c r="L82" i="1"/>
  <c r="L79" i="1"/>
  <c r="L72" i="1"/>
  <c r="L68" i="1"/>
  <c r="G143" i="1"/>
  <c r="G153" i="1" s="1"/>
  <c r="G155" i="1" s="1"/>
  <c r="L87" i="1"/>
  <c r="L85" i="1"/>
  <c r="L84" i="1"/>
  <c r="L74" i="1"/>
  <c r="L67" i="1"/>
  <c r="L141" i="1"/>
  <c r="L86" i="1"/>
  <c r="I88" i="1"/>
  <c r="I150" i="1" s="1"/>
  <c r="I148" i="1"/>
  <c r="I99" i="1"/>
  <c r="I152" i="1" s="1"/>
  <c r="K63" i="1"/>
  <c r="K149" i="1" s="1"/>
  <c r="K148" i="1"/>
  <c r="L40" i="1"/>
  <c r="I63" i="1"/>
  <c r="K88" i="1"/>
  <c r="K150" i="1" s="1"/>
  <c r="G99" i="1"/>
  <c r="L54" i="1" l="1"/>
  <c r="L143" i="1"/>
  <c r="L155" i="1"/>
  <c r="L151" i="1"/>
  <c r="L94" i="1"/>
  <c r="L153" i="1"/>
  <c r="L150" i="1"/>
  <c r="I149" i="1"/>
  <c r="L149" i="1" s="1"/>
  <c r="L63" i="1"/>
  <c r="K154" i="1"/>
  <c r="G148" i="1"/>
  <c r="G152" i="1"/>
  <c r="L152" i="1" s="1"/>
  <c r="L99" i="1"/>
  <c r="L88" i="1"/>
  <c r="K162" i="1" l="1"/>
  <c r="I154" i="1"/>
  <c r="L148" i="1"/>
  <c r="G154" i="1"/>
  <c r="L154" i="1" l="1"/>
  <c r="G162" i="1"/>
  <c r="L162" i="1" l="1"/>
  <c r="L165" i="1" s="1"/>
  <c r="I162" i="1"/>
</calcChain>
</file>

<file path=xl/sharedStrings.xml><?xml version="1.0" encoding="utf-8"?>
<sst xmlns="http://schemas.openxmlformats.org/spreadsheetml/2006/main" count="341" uniqueCount="197">
  <si>
    <t>SF</t>
  </si>
  <si>
    <t>CONSTRUCTION GENERAL CONDITIONS</t>
  </si>
  <si>
    <t>ITEM</t>
  </si>
  <si>
    <t xml:space="preserve">      MATERIAL</t>
  </si>
  <si>
    <t xml:space="preserve">    EQUIP./SUBS.</t>
  </si>
  <si>
    <t xml:space="preserve">       LABOR</t>
  </si>
  <si>
    <t xml:space="preserve">   TOTAL</t>
  </si>
  <si>
    <t>CODE</t>
  </si>
  <si>
    <t>QUANTITY</t>
  </si>
  <si>
    <t>UNIT</t>
  </si>
  <si>
    <t xml:space="preserve">  $/UNIT</t>
  </si>
  <si>
    <t xml:space="preserve"> AMOUNT</t>
  </si>
  <si>
    <t>SUPERVISION &amp; ADMINISTRATION</t>
  </si>
  <si>
    <t>MO</t>
  </si>
  <si>
    <t>-</t>
  </si>
  <si>
    <t xml:space="preserve"> </t>
  </si>
  <si>
    <t>100.110</t>
  </si>
  <si>
    <t>100.120</t>
  </si>
  <si>
    <t>100.130</t>
  </si>
  <si>
    <t>100.140</t>
  </si>
  <si>
    <t>LS</t>
  </si>
  <si>
    <t>100.180</t>
  </si>
  <si>
    <t>EA</t>
  </si>
  <si>
    <t>TOTAL SUPERVISION &amp; ADMINISTRATION</t>
  </si>
  <si>
    <t>FIELD ENGINEERING EQUIPMENT</t>
  </si>
  <si>
    <t>SAFETY &amp; FIRST AID</t>
  </si>
  <si>
    <t>TOTAL SAFETY &amp; FIRST AID</t>
  </si>
  <si>
    <t>TEMPORARY FACILITIES</t>
  </si>
  <si>
    <t>OFFICE SUPPLIES &amp; EQUIPMENT</t>
  </si>
  <si>
    <t>TELEPHONE EQUIPMENT RENTAL</t>
  </si>
  <si>
    <t>TOTAL TEMPORARY FACILITIES</t>
  </si>
  <si>
    <t>BUILDING SERVICES &amp; CLEAN-UP</t>
  </si>
  <si>
    <t>140.100</t>
  </si>
  <si>
    <t>140.105</t>
  </si>
  <si>
    <t>TOTAL BUILDING SERVICES &amp; CLEAN-UP</t>
  </si>
  <si>
    <t>INSPECTION &amp; QUALITY CONTROL</t>
  </si>
  <si>
    <t>TOTAL INSPECTION &amp; QUALITY CONTROL</t>
  </si>
  <si>
    <t xml:space="preserve">EQUIPMENT &amp; TRANSPORTATION </t>
  </si>
  <si>
    <t>TOTAL EQUIPMENT &amp; TRANSPORTATION</t>
  </si>
  <si>
    <t>SUMMARY</t>
  </si>
  <si>
    <t>EQUIPMENT &amp; TRANSPORTATION</t>
  </si>
  <si>
    <t>SUBTOTAL</t>
  </si>
  <si>
    <t>FRINGE BENIFITS - SALARIED</t>
  </si>
  <si>
    <t>FRINGE BENEFITS - HOURLY</t>
  </si>
  <si>
    <t>MEDICAL, LIFE &amp; DISABILITY - SALARIED</t>
  </si>
  <si>
    <t>PRT - SALARIED</t>
  </si>
  <si>
    <t>PRT - HOURLY</t>
  </si>
  <si>
    <t>TOTAL GENERAL CONDITIONS</t>
  </si>
  <si>
    <t>.</t>
  </si>
  <si>
    <t>INTERNS</t>
  </si>
  <si>
    <t>BULLETIN BOARDS</t>
  </si>
  <si>
    <t>PROJECT SIGN</t>
  </si>
  <si>
    <t>JOBSITE COMPUTERS</t>
  </si>
  <si>
    <t>JOBSITE PRINTERS</t>
  </si>
  <si>
    <t>POSTAGE &amp; SHIPPING</t>
  </si>
  <si>
    <t>JOBSITE INTERNET CHARGES</t>
  </si>
  <si>
    <t xml:space="preserve">  TOWER CRANE ANCHORS</t>
  </si>
  <si>
    <t xml:space="preserve">  TOWER CRANE FOUNDATION</t>
  </si>
  <si>
    <t xml:space="preserve">  TOWER CRANE UP/DOWN</t>
  </si>
  <si>
    <t xml:space="preserve">  TOWER CRANE JUMP</t>
  </si>
  <si>
    <t xml:space="preserve">  TOWER CRANE TIE-OFFS</t>
  </si>
  <si>
    <t xml:space="preserve">  TOWER CRANE ELECT SERVICE</t>
  </si>
  <si>
    <t xml:space="preserve">  TOWER CRANE ELECT BILL</t>
  </si>
  <si>
    <t xml:space="preserve">  CRANE FRT IN/OUT, SETUP</t>
  </si>
  <si>
    <t xml:space="preserve">  RIGGING/LIFTING DEVICES</t>
  </si>
  <si>
    <t xml:space="preserve">  CRANE OILER</t>
  </si>
  <si>
    <t xml:space="preserve">  CRANE OPERATOR</t>
  </si>
  <si>
    <t xml:space="preserve">RADIOS </t>
  </si>
  <si>
    <t>RADIO BASE STATION</t>
  </si>
  <si>
    <t xml:space="preserve">  TOWER CRANE OPERATOR</t>
  </si>
  <si>
    <t>Project Name :</t>
  </si>
  <si>
    <t>Job Location :</t>
  </si>
  <si>
    <t>Project Size :</t>
  </si>
  <si>
    <t>Start Date :</t>
  </si>
  <si>
    <t>Job # :</t>
  </si>
  <si>
    <t>Estimator :</t>
  </si>
  <si>
    <t>Revision # :</t>
  </si>
  <si>
    <t>Company Name</t>
  </si>
  <si>
    <t>Estimate Type</t>
  </si>
  <si>
    <t>Bid Date :</t>
  </si>
  <si>
    <t>Material Sales Tax :</t>
  </si>
  <si>
    <t>W/Wages</t>
  </si>
  <si>
    <t>TELEPHONE SERVICE - INSTALL</t>
  </si>
  <si>
    <t xml:space="preserve">  TOWER CRANE COORDINATOR / RIGGER</t>
  </si>
  <si>
    <t xml:space="preserve">  CRANE COORDINATOR / RIGGER</t>
  </si>
  <si>
    <t>Job Duration (months)</t>
  </si>
  <si>
    <t>Equipment Tax :</t>
  </si>
  <si>
    <t>Chkd:</t>
  </si>
  <si>
    <t>SAFETY TRAINING &amp; ORIENTATION</t>
  </si>
  <si>
    <t>START DATE:</t>
  </si>
  <si>
    <t>PROJECT DURATION:</t>
  </si>
  <si>
    <t>PROJECT JOB#:</t>
  </si>
  <si>
    <t>PROJECT NAME:</t>
  </si>
  <si>
    <t>PROJECT SIZE:</t>
  </si>
  <si>
    <t>Mos</t>
  </si>
  <si>
    <t xml:space="preserve">SETUP &amp; REMOVE TRAILERS </t>
  </si>
  <si>
    <t>PULL</t>
  </si>
  <si>
    <t>PROJECT SUPERINTENDENT</t>
  </si>
  <si>
    <t>100.115</t>
  </si>
  <si>
    <t>100.125</t>
  </si>
  <si>
    <t>100.135</t>
  </si>
  <si>
    <t>100.165</t>
  </si>
  <si>
    <t>100.190</t>
  </si>
  <si>
    <t>100.220</t>
  </si>
  <si>
    <t>100.235</t>
  </si>
  <si>
    <t>GC Cost Per Month</t>
  </si>
  <si>
    <t>SALES TAX</t>
  </si>
  <si>
    <t>Anticipated Start Date</t>
  </si>
  <si>
    <t>Calendar Days</t>
  </si>
  <si>
    <t>HENSEL PHELPS</t>
  </si>
  <si>
    <t>SAFETY ENGINEER</t>
  </si>
  <si>
    <t>LSUM</t>
  </si>
  <si>
    <t>COPY MACHINE RENT</t>
  </si>
  <si>
    <t>WK</t>
  </si>
  <si>
    <t>AREA SUPERINTENDENT #1</t>
  </si>
  <si>
    <t>AREA SUPERINTENDENT #2</t>
  </si>
  <si>
    <t>AREA SUPERINTENDENT #3</t>
  </si>
  <si>
    <t>OFFICE ENGINEER #1</t>
  </si>
  <si>
    <t>OFFICE ENGINEER #2</t>
  </si>
  <si>
    <t>OFFICE ENGINEER #3</t>
  </si>
  <si>
    <t>OFFICE ENGINEER #4</t>
  </si>
  <si>
    <t>FIELD ENGINEER #1</t>
  </si>
  <si>
    <t>FIELD ENGINEER #2</t>
  </si>
  <si>
    <t>FIELD ENGINEER #3</t>
  </si>
  <si>
    <t>FIELD ENGINEER #4</t>
  </si>
  <si>
    <t xml:space="preserve">  TOWER CRANE FOUNDATION REMOVAL</t>
  </si>
  <si>
    <t>OFFICE RENT - OFFSITE</t>
  </si>
  <si>
    <t>WASTE WATER HOLDING TANK AT TRAILERS</t>
  </si>
  <si>
    <t>PRECONSTRUCTION PHOTO SURVEY</t>
  </si>
  <si>
    <t>HR</t>
  </si>
  <si>
    <t xml:space="preserve">  TOWER CRANE OPERATOR (OVERTIME 2HR MIN)</t>
  </si>
  <si>
    <t xml:space="preserve">  TOWER CRANE CERTIFICATIONS/TESTING</t>
  </si>
  <si>
    <t xml:space="preserve">  TOWER CRANE COMMUNICATION SYSTEM</t>
  </si>
  <si>
    <t xml:space="preserve">  CRANE OPERATOR (OVERTIME 2HR MIN)</t>
  </si>
  <si>
    <t xml:space="preserve">  CRANE OILER (OVERTIME 2HR MIN)</t>
  </si>
  <si>
    <t xml:space="preserve">  PERM ELEVATOR RENTAL</t>
  </si>
  <si>
    <t xml:space="preserve">  PERM ELEVATOR CAB PROTECTION</t>
  </si>
  <si>
    <t xml:space="preserve">  PERM ELEVATOR RECERTIFICATION &amp; FIT UP</t>
  </si>
  <si>
    <t xml:space="preserve">  PERM ELEVATOR OPERATOR</t>
  </si>
  <si>
    <t xml:space="preserve">  PERM ELEVATOR OPERATOR (OVERTIME)</t>
  </si>
  <si>
    <t xml:space="preserve">  PERM ELEVATOR OPERATOR (OT - DOUBLE TIME)</t>
  </si>
  <si>
    <t xml:space="preserve">  PERM ELEVATOR POWER BILL</t>
  </si>
  <si>
    <t xml:space="preserve">  TOWER CRANE UP</t>
  </si>
  <si>
    <t xml:space="preserve">  TOWER CRANE DOWN</t>
  </si>
  <si>
    <t xml:space="preserve">  TOWER CRANE FREIGHT IN &amp; OUT</t>
  </si>
  <si>
    <t xml:space="preserve">  TOWER CRANE TECHNICAL ASSISTANCE</t>
  </si>
  <si>
    <t xml:space="preserve">  TOWER CRANE TIE-INS</t>
  </si>
  <si>
    <t xml:space="preserve">  TOWER CRANE-UPGRADE STRUCTURE FOR TIE-INS</t>
  </si>
  <si>
    <t xml:space="preserve">  TOWER CRANE SERVICE AGREEMENT</t>
  </si>
  <si>
    <t>130.102</t>
  </si>
  <si>
    <t>XXX</t>
  </si>
  <si>
    <t>Substantial Completion</t>
  </si>
  <si>
    <t xml:space="preserve">WEEKLY CLEAN-UP </t>
  </si>
  <si>
    <t>Supervision MM (No Admin &amp; Interns)</t>
  </si>
  <si>
    <t xml:space="preserve">  TOWER CRANE SIGNAGE</t>
  </si>
  <si>
    <t xml:space="preserve">  TOWER CRANE - ENCLOSURE AT BASE</t>
  </si>
  <si>
    <t>ESTIMATOR</t>
  </si>
  <si>
    <t>QC MANAGER</t>
  </si>
  <si>
    <t>VDC ENGINEER</t>
  </si>
  <si>
    <t xml:space="preserve">PROJECT TRAVEL COSTS </t>
  </si>
  <si>
    <t>OFFICE TRAILER 24'x60' #1 (2-WIDE)</t>
  </si>
  <si>
    <t>MISC JOBSITE SOFTWARE</t>
  </si>
  <si>
    <t>DRINKING WATER SERVICE - OFFICE</t>
  </si>
  <si>
    <t>100.104</t>
  </si>
  <si>
    <t>Sunnyvale Civic Center Modernization - Phase 1</t>
  </si>
  <si>
    <t>Sunnyvale, CA</t>
  </si>
  <si>
    <t>JDB</t>
  </si>
  <si>
    <t>AREA SUPERINTENDENT #4</t>
  </si>
  <si>
    <t>OFFICE ENGINEER #5</t>
  </si>
  <si>
    <t>FIELD ENGINEER #5</t>
  </si>
  <si>
    <t>FIELD ENGINEER #6</t>
  </si>
  <si>
    <t>FIELD ENGINEER #7</t>
  </si>
  <si>
    <t>PROFESSIONAL PHOTOS AT PROJECT COMPLETION</t>
  </si>
  <si>
    <t>DUMPSTERS - CITY HALL</t>
  </si>
  <si>
    <t>DUMPSTERS - EOC / DPS TI</t>
  </si>
  <si>
    <t>TOWER CRANE TYPE</t>
  </si>
  <si>
    <t xml:space="preserve">  </t>
  </si>
  <si>
    <t>SPECIAL PERMIT FEES</t>
  </si>
  <si>
    <t>PROJECT ENGINEER #1</t>
  </si>
  <si>
    <t>PROJECT ENGINEER #2</t>
  </si>
  <si>
    <t>OFFICE TRAILER 8'x40' #1</t>
  </si>
  <si>
    <t>PROJECT MANAGER #1</t>
  </si>
  <si>
    <t>PROJECT MANAGER #2</t>
  </si>
  <si>
    <t>AREA SUPERINTENDENT #5</t>
  </si>
  <si>
    <t>AREA SUPERINTENDENT #6</t>
  </si>
  <si>
    <t>PROJECT ENGINEER #3</t>
  </si>
  <si>
    <t>TBD</t>
  </si>
  <si>
    <t>OFFSITE MOCK-UP COSTS</t>
  </si>
  <si>
    <t>03</t>
  </si>
  <si>
    <t>DRUG TESTING</t>
  </si>
  <si>
    <t>SAFETY INCENTIVES</t>
  </si>
  <si>
    <t xml:space="preserve">FIRST AID SUPPLIES </t>
  </si>
  <si>
    <t xml:space="preserve">FIRE EXT </t>
  </si>
  <si>
    <t>FORKLIFT</t>
  </si>
  <si>
    <t>OFFICE TRAILER 24'x60' #1 (1-WIDE)</t>
  </si>
  <si>
    <t xml:space="preserve">WASH STATIONS </t>
  </si>
  <si>
    <t>TEMPORARY TOILETS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</si>
</sst>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\-mmm\-yy_)"/>
    <numFmt numFmtId="165" formatCode="hh:mm\ AM/PM_)"/>
    <numFmt numFmtId="166" formatCode="0_)"/>
    <numFmt numFmtId="167" formatCode="0.000"/>
    <numFmt numFmtId="168" formatCode="mm/dd/yy"/>
    <numFmt numFmtId="169" formatCode="[$-409]d\-mmm\-yy;@"/>
    <numFmt numFmtId="170" formatCode="mm/dd/yy;@"/>
  </numFmts>
  <fonts count="26">
    <font>
      <sz val="12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12"/>
      <name val="Courier"/>
      <family val="3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2"/>
      <color indexed="12"/>
      <name val="Arial"/>
      <family val="2"/>
    </font>
    <font>
      <sz val="14"/>
      <name val="Arial"/>
      <family val="2"/>
    </font>
    <font>
      <sz val="14"/>
      <color indexed="12"/>
      <name val="Arial"/>
      <family val="2"/>
    </font>
    <font>
      <sz val="14"/>
      <color indexed="12"/>
      <name val="Arial"/>
      <family val="2"/>
    </font>
    <font>
      <sz val="12"/>
      <color indexed="12"/>
      <name val="Arial"/>
      <family val="2"/>
    </font>
    <font>
      <sz val="8"/>
      <name val="Times New Roman"/>
      <family val="1"/>
    </font>
    <font>
      <sz val="12"/>
      <name val="Arial MT"/>
    </font>
    <font>
      <sz val="10"/>
      <color theme="1"/>
      <name val="Arial"/>
      <family val="2"/>
    </font>
    <font>
      <b/>
      <sz val="12"/>
      <color indexed="12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  <font>
      <sz val="12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8"/>
      </right>
      <top style="thin">
        <color indexed="64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indexed="8"/>
      </top>
      <bottom style="thin">
        <color theme="1"/>
      </bottom>
      <diagonal/>
    </border>
    <border>
      <left style="thin">
        <color theme="1"/>
      </left>
      <right/>
      <top/>
      <bottom/>
      <diagonal/>
    </border>
  </borders>
  <cellStyleXfs count="16">
    <xf numFmtId="0" fontId="0" fillId="0" borderId="0"/>
    <xf numFmtId="37" fontId="16" fillId="0" borderId="1">
      <alignment horizontal="right"/>
    </xf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8" fillId="0" borderId="0"/>
    <xf numFmtId="0" fontId="3" fillId="0" borderId="0"/>
    <xf numFmtId="0" fontId="2" fillId="0" borderId="0"/>
    <xf numFmtId="0" fontId="3" fillId="0" borderId="0"/>
    <xf numFmtId="0" fontId="7" fillId="0" borderId="0"/>
    <xf numFmtId="0" fontId="17" fillId="0" borderId="0"/>
    <xf numFmtId="3" fontId="17" fillId="0" borderId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84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3" xfId="0" applyBorder="1" applyAlignment="1">
      <alignment horizontal="center"/>
    </xf>
    <xf numFmtId="166" fontId="8" fillId="0" borderId="4" xfId="0" applyNumberFormat="1" applyFont="1" applyBorder="1"/>
    <xf numFmtId="0" fontId="8" fillId="0" borderId="4" xfId="0" applyFont="1" applyBorder="1"/>
    <xf numFmtId="0" fontId="9" fillId="0" borderId="0" xfId="0" applyFont="1"/>
    <xf numFmtId="0" fontId="10" fillId="0" borderId="3" xfId="0" applyFont="1" applyBorder="1"/>
    <xf numFmtId="167" fontId="10" fillId="0" borderId="3" xfId="0" applyNumberFormat="1" applyFont="1" applyBorder="1" applyAlignment="1">
      <alignment horizontal="left"/>
    </xf>
    <xf numFmtId="0" fontId="10" fillId="0" borderId="0" xfId="0" applyFont="1"/>
    <xf numFmtId="0" fontId="9" fillId="0" borderId="3" xfId="0" applyFont="1" applyBorder="1"/>
    <xf numFmtId="0" fontId="9" fillId="0" borderId="5" xfId="0" applyFont="1" applyBorder="1"/>
    <xf numFmtId="0" fontId="12" fillId="0" borderId="0" xfId="0" applyFont="1"/>
    <xf numFmtId="40" fontId="8" fillId="0" borderId="4" xfId="0" applyNumberFormat="1" applyFont="1" applyBorder="1"/>
    <xf numFmtId="41" fontId="10" fillId="0" borderId="0" xfId="0" applyNumberFormat="1" applyFont="1"/>
    <xf numFmtId="41" fontId="8" fillId="0" borderId="4" xfId="0" applyNumberFormat="1" applyFont="1" applyBorder="1"/>
    <xf numFmtId="41" fontId="10" fillId="0" borderId="6" xfId="0" applyNumberFormat="1" applyFont="1" applyBorder="1"/>
    <xf numFmtId="41" fontId="10" fillId="0" borderId="7" xfId="0" applyNumberFormat="1" applyFont="1" applyBorder="1"/>
    <xf numFmtId="41" fontId="8" fillId="0" borderId="8" xfId="0" applyNumberFormat="1" applyFont="1" applyBorder="1"/>
    <xf numFmtId="40" fontId="15" fillId="0" borderId="4" xfId="0" applyNumberFormat="1" applyFont="1" applyBorder="1"/>
    <xf numFmtId="0" fontId="6" fillId="0" borderId="0" xfId="0" applyFont="1"/>
    <xf numFmtId="0" fontId="5" fillId="0" borderId="0" xfId="0" applyFont="1"/>
    <xf numFmtId="0" fontId="4" fillId="0" borderId="0" xfId="0" applyFont="1" applyProtection="1">
      <protection locked="0"/>
    </xf>
    <xf numFmtId="0" fontId="10" fillId="0" borderId="0" xfId="0" applyFont="1" applyAlignment="1">
      <alignment horizontal="right"/>
    </xf>
    <xf numFmtId="166" fontId="10" fillId="0" borderId="0" xfId="0" applyNumberFormat="1" applyFont="1"/>
    <xf numFmtId="166" fontId="8" fillId="0" borderId="0" xfId="0" applyNumberFormat="1" applyFont="1"/>
    <xf numFmtId="0" fontId="8" fillId="0" borderId="0" xfId="0" applyFont="1"/>
    <xf numFmtId="166" fontId="7" fillId="0" borderId="0" xfId="0" applyNumberFormat="1" applyFont="1"/>
    <xf numFmtId="0" fontId="7" fillId="0" borderId="0" xfId="0" applyFont="1"/>
    <xf numFmtId="166" fontId="0" fillId="0" borderId="0" xfId="0" applyNumberFormat="1"/>
    <xf numFmtId="41" fontId="0" fillId="0" borderId="0" xfId="0" applyNumberFormat="1"/>
    <xf numFmtId="40" fontId="15" fillId="0" borderId="0" xfId="0" applyNumberFormat="1" applyFont="1"/>
    <xf numFmtId="40" fontId="0" fillId="0" borderId="0" xfId="0" applyNumberFormat="1"/>
    <xf numFmtId="0" fontId="5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2" fillId="0" borderId="0" xfId="0" applyFont="1" applyAlignment="1">
      <alignment horizontal="right"/>
    </xf>
    <xf numFmtId="37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0" fillId="0" borderId="9" xfId="0" applyBorder="1"/>
    <xf numFmtId="166" fontId="11" fillId="0" borderId="10" xfId="0" applyNumberFormat="1" applyFont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3" xfId="0" applyBorder="1"/>
    <xf numFmtId="0" fontId="10" fillId="0" borderId="2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6" fillId="0" borderId="3" xfId="0" applyFont="1" applyBorder="1"/>
    <xf numFmtId="0" fontId="0" fillId="0" borderId="3" xfId="0" applyBorder="1" applyAlignment="1">
      <alignment horizontal="right"/>
    </xf>
    <xf numFmtId="0" fontId="0" fillId="0" borderId="1" xfId="0" applyBorder="1" applyAlignment="1">
      <alignment horizontal="right"/>
    </xf>
    <xf numFmtId="0" fontId="10" fillId="0" borderId="16" xfId="0" applyFont="1" applyBorder="1" applyAlignment="1">
      <alignment horizontal="left"/>
    </xf>
    <xf numFmtId="164" fontId="0" fillId="0" borderId="7" xfId="0" applyNumberFormat="1" applyBorder="1" applyAlignment="1">
      <alignment horizontal="right"/>
    </xf>
    <xf numFmtId="165" fontId="0" fillId="0" borderId="7" xfId="0" applyNumberFormat="1" applyBorder="1"/>
    <xf numFmtId="0" fontId="0" fillId="0" borderId="9" xfId="0" applyBorder="1" applyAlignment="1">
      <alignment horizontal="center"/>
    </xf>
    <xf numFmtId="0" fontId="0" fillId="0" borderId="17" xfId="0" applyBorder="1"/>
    <xf numFmtId="0" fontId="0" fillId="0" borderId="12" xfId="0" applyBorder="1"/>
    <xf numFmtId="0" fontId="0" fillId="0" borderId="16" xfId="0" applyBorder="1"/>
    <xf numFmtId="0" fontId="0" fillId="0" borderId="7" xfId="0" applyBorder="1"/>
    <xf numFmtId="0" fontId="0" fillId="0" borderId="18" xfId="0" applyBorder="1"/>
    <xf numFmtId="0" fontId="0" fillId="0" borderId="19" xfId="0" applyBorder="1"/>
    <xf numFmtId="41" fontId="8" fillId="0" borderId="7" xfId="0" applyNumberFormat="1" applyFont="1" applyBorder="1"/>
    <xf numFmtId="41" fontId="7" fillId="0" borderId="7" xfId="0" applyNumberFormat="1" applyFont="1" applyBorder="1"/>
    <xf numFmtId="41" fontId="0" fillId="0" borderId="7" xfId="0" applyNumberFormat="1" applyBorder="1"/>
    <xf numFmtId="0" fontId="0" fillId="0" borderId="20" xfId="0" applyBorder="1"/>
    <xf numFmtId="0" fontId="0" fillId="0" borderId="21" xfId="0" applyBorder="1"/>
    <xf numFmtId="0" fontId="14" fillId="0" borderId="0" xfId="0" applyFont="1" applyProtection="1">
      <protection locked="0"/>
    </xf>
    <xf numFmtId="2" fontId="0" fillId="0" borderId="0" xfId="0" applyNumberFormat="1"/>
    <xf numFmtId="167" fontId="10" fillId="0" borderId="3" xfId="0" applyNumberFormat="1" applyFont="1" applyBorder="1"/>
    <xf numFmtId="167" fontId="10" fillId="0" borderId="0" xfId="0" applyNumberFormat="1" applyFont="1"/>
    <xf numFmtId="167" fontId="0" fillId="0" borderId="4" xfId="0" applyNumberFormat="1" applyBorder="1"/>
    <xf numFmtId="167" fontId="0" fillId="0" borderId="0" xfId="0" applyNumberFormat="1"/>
    <xf numFmtId="167" fontId="0" fillId="0" borderId="3" xfId="0" applyNumberFormat="1" applyBorder="1"/>
    <xf numFmtId="167" fontId="0" fillId="0" borderId="5" xfId="0" applyNumberFormat="1" applyBorder="1"/>
    <xf numFmtId="167" fontId="0" fillId="0" borderId="21" xfId="0" applyNumberFormat="1" applyBorder="1"/>
    <xf numFmtId="0" fontId="7" fillId="0" borderId="3" xfId="0" applyFont="1" applyBorder="1"/>
    <xf numFmtId="0" fontId="13" fillId="0" borderId="0" xfId="0" applyFont="1" applyProtection="1">
      <protection locked="0"/>
    </xf>
    <xf numFmtId="0" fontId="13" fillId="0" borderId="0" xfId="0" applyFont="1" applyAlignment="1" applyProtection="1">
      <alignment horizontal="left"/>
      <protection locked="0"/>
    </xf>
    <xf numFmtId="3" fontId="7" fillId="0" borderId="0" xfId="10" applyFont="1" applyAlignment="1" applyProtection="1">
      <alignment horizontal="right"/>
      <protection locked="0"/>
    </xf>
    <xf numFmtId="168" fontId="11" fillId="0" borderId="0" xfId="6" applyNumberFormat="1" applyFont="1" applyProtection="1">
      <protection locked="0"/>
    </xf>
    <xf numFmtId="3" fontId="7" fillId="0" borderId="0" xfId="10" applyFont="1" applyProtection="1">
      <protection locked="0"/>
    </xf>
    <xf numFmtId="14" fontId="11" fillId="0" borderId="0" xfId="6" applyNumberFormat="1" applyFont="1" applyProtection="1">
      <protection locked="0"/>
    </xf>
    <xf numFmtId="0" fontId="7" fillId="0" borderId="2" xfId="0" applyFont="1" applyBorder="1"/>
    <xf numFmtId="0" fontId="7" fillId="0" borderId="0" xfId="8"/>
    <xf numFmtId="0" fontId="7" fillId="0" borderId="0" xfId="8" applyAlignment="1">
      <alignment horizontal="center"/>
    </xf>
    <xf numFmtId="14" fontId="14" fillId="0" borderId="0" xfId="0" applyNumberFormat="1" applyFont="1" applyProtection="1">
      <protection locked="0"/>
    </xf>
    <xf numFmtId="169" fontId="13" fillId="0" borderId="0" xfId="0" applyNumberFormat="1" applyFont="1" applyProtection="1">
      <protection locked="0"/>
    </xf>
    <xf numFmtId="43" fontId="15" fillId="0" borderId="0" xfId="0" applyNumberFormat="1" applyFont="1"/>
    <xf numFmtId="43" fontId="15" fillId="0" borderId="4" xfId="0" applyNumberFormat="1" applyFont="1" applyBorder="1"/>
    <xf numFmtId="43" fontId="15" fillId="0" borderId="10" xfId="0" applyNumberFormat="1" applyFont="1" applyBorder="1" applyAlignment="1">
      <alignment horizontal="right"/>
    </xf>
    <xf numFmtId="41" fontId="10" fillId="0" borderId="5" xfId="0" applyNumberFormat="1" applyFont="1" applyBorder="1"/>
    <xf numFmtId="41" fontId="10" fillId="0" borderId="10" xfId="0" applyNumberFormat="1" applyFont="1" applyBorder="1"/>
    <xf numFmtId="41" fontId="8" fillId="0" borderId="0" xfId="0" applyNumberFormat="1" applyFont="1"/>
    <xf numFmtId="41" fontId="7" fillId="0" borderId="0" xfId="0" applyNumberFormat="1" applyFont="1"/>
    <xf numFmtId="0" fontId="9" fillId="0" borderId="0" xfId="0" applyFont="1" applyAlignment="1">
      <alignment horizontal="left"/>
    </xf>
    <xf numFmtId="170" fontId="19" fillId="0" borderId="0" xfId="6" applyNumberFormat="1" applyFont="1" applyProtection="1">
      <protection locked="0"/>
    </xf>
    <xf numFmtId="168" fontId="6" fillId="0" borderId="0" xfId="6" applyNumberFormat="1" applyFont="1" applyProtection="1">
      <protection locked="0"/>
    </xf>
    <xf numFmtId="167" fontId="7" fillId="0" borderId="3" xfId="0" quotePrefix="1" applyNumberFormat="1" applyFont="1" applyBorder="1"/>
    <xf numFmtId="0" fontId="7" fillId="0" borderId="10" xfId="0" applyFont="1" applyBorder="1" applyAlignment="1">
      <alignment horizontal="left"/>
    </xf>
    <xf numFmtId="0" fontId="10" fillId="0" borderId="10" xfId="0" applyFont="1" applyBorder="1" applyAlignment="1">
      <alignment horizontal="left"/>
    </xf>
    <xf numFmtId="0" fontId="0" fillId="0" borderId="28" xfId="0" applyBorder="1"/>
    <xf numFmtId="166" fontId="20" fillId="3" borderId="10" xfId="0" applyNumberFormat="1" applyFont="1" applyFill="1" applyBorder="1" applyProtection="1">
      <protection locked="0"/>
    </xf>
    <xf numFmtId="0" fontId="20" fillId="0" borderId="10" xfId="0" applyFont="1" applyBorder="1" applyAlignment="1">
      <alignment horizontal="left"/>
    </xf>
    <xf numFmtId="43" fontId="20" fillId="2" borderId="10" xfId="0" applyNumberFormat="1" applyFont="1" applyFill="1" applyBorder="1" applyAlignment="1">
      <alignment horizontal="right"/>
    </xf>
    <xf numFmtId="41" fontId="20" fillId="2" borderId="3" xfId="0" applyNumberFormat="1" applyFont="1" applyFill="1" applyBorder="1"/>
    <xf numFmtId="43" fontId="20" fillId="3" borderId="10" xfId="0" applyNumberFormat="1" applyFont="1" applyFill="1" applyBorder="1" applyAlignment="1">
      <alignment horizontal="right"/>
    </xf>
    <xf numFmtId="41" fontId="20" fillId="2" borderId="9" xfId="0" applyNumberFormat="1" applyFont="1" applyFill="1" applyBorder="1"/>
    <xf numFmtId="41" fontId="20" fillId="0" borderId="1" xfId="0" applyNumberFormat="1" applyFont="1" applyBorder="1"/>
    <xf numFmtId="43" fontId="20" fillId="0" borderId="10" xfId="0" applyNumberFormat="1" applyFont="1" applyBorder="1" applyAlignment="1">
      <alignment horizontal="right"/>
    </xf>
    <xf numFmtId="43" fontId="20" fillId="2" borderId="9" xfId="0" applyNumberFormat="1" applyFont="1" applyFill="1" applyBorder="1" applyAlignment="1">
      <alignment horizontal="right"/>
    </xf>
    <xf numFmtId="43" fontId="20" fillId="3" borderId="9" xfId="0" applyNumberFormat="1" applyFont="1" applyFill="1" applyBorder="1" applyAlignment="1">
      <alignment horizontal="right"/>
    </xf>
    <xf numFmtId="43" fontId="20" fillId="0" borderId="18" xfId="0" applyNumberFormat="1" applyFont="1" applyBorder="1" applyAlignment="1">
      <alignment horizontal="right"/>
    </xf>
    <xf numFmtId="41" fontId="20" fillId="2" borderId="2" xfId="0" applyNumberFormat="1" applyFont="1" applyFill="1" applyBorder="1"/>
    <xf numFmtId="43" fontId="20" fillId="3" borderId="24" xfId="0" applyNumberFormat="1" applyFont="1" applyFill="1" applyBorder="1" applyAlignment="1">
      <alignment horizontal="right"/>
    </xf>
    <xf numFmtId="43" fontId="20" fillId="0" borderId="25" xfId="0" applyNumberFormat="1" applyFont="1" applyBorder="1" applyAlignment="1">
      <alignment horizontal="right"/>
    </xf>
    <xf numFmtId="41" fontId="20" fillId="0" borderId="24" xfId="0" applyNumberFormat="1" applyFont="1" applyBorder="1"/>
    <xf numFmtId="41" fontId="20" fillId="2" borderId="24" xfId="0" applyNumberFormat="1" applyFont="1" applyFill="1" applyBorder="1"/>
    <xf numFmtId="43" fontId="20" fillId="0" borderId="26" xfId="0" applyNumberFormat="1" applyFont="1" applyBorder="1" applyAlignment="1">
      <alignment horizontal="right"/>
    </xf>
    <xf numFmtId="41" fontId="20" fillId="2" borderId="27" xfId="0" applyNumberFormat="1" applyFont="1" applyFill="1" applyBorder="1"/>
    <xf numFmtId="166" fontId="20" fillId="0" borderId="0" xfId="0" applyNumberFormat="1" applyFont="1"/>
    <xf numFmtId="0" fontId="20" fillId="0" borderId="0" xfId="0" applyFont="1"/>
    <xf numFmtId="43" fontId="20" fillId="0" borderId="0" xfId="0" applyNumberFormat="1" applyFont="1"/>
    <xf numFmtId="41" fontId="20" fillId="0" borderId="23" xfId="0" applyNumberFormat="1" applyFont="1" applyBorder="1"/>
    <xf numFmtId="43" fontId="20" fillId="0" borderId="23" xfId="0" applyNumberFormat="1" applyFont="1" applyBorder="1"/>
    <xf numFmtId="41" fontId="20" fillId="0" borderId="0" xfId="0" applyNumberFormat="1" applyFont="1"/>
    <xf numFmtId="41" fontId="20" fillId="0" borderId="7" xfId="0" applyNumberFormat="1" applyFont="1" applyBorder="1"/>
    <xf numFmtId="41" fontId="20" fillId="0" borderId="5" xfId="0" applyNumberFormat="1" applyFont="1" applyBorder="1"/>
    <xf numFmtId="41" fontId="20" fillId="0" borderId="10" xfId="0" applyNumberFormat="1" applyFont="1" applyBorder="1"/>
    <xf numFmtId="41" fontId="20" fillId="0" borderId="6" xfId="0" applyNumberFormat="1" applyFont="1" applyBorder="1"/>
    <xf numFmtId="166" fontId="20" fillId="0" borderId="10" xfId="0" applyNumberFormat="1" applyFont="1" applyBorder="1" applyProtection="1">
      <protection locked="0"/>
    </xf>
    <xf numFmtId="166" fontId="20" fillId="2" borderId="10" xfId="0" applyNumberFormat="1" applyFont="1" applyFill="1" applyBorder="1" applyProtection="1">
      <protection locked="0"/>
    </xf>
    <xf numFmtId="40" fontId="20" fillId="0" borderId="0" xfId="0" applyNumberFormat="1" applyFont="1"/>
    <xf numFmtId="166" fontId="21" fillId="0" borderId="3" xfId="0" applyNumberFormat="1" applyFont="1" applyBorder="1" applyAlignment="1">
      <alignment horizontal="right"/>
    </xf>
    <xf numFmtId="0" fontId="21" fillId="0" borderId="3" xfId="0" applyFont="1" applyBorder="1"/>
    <xf numFmtId="43" fontId="21" fillId="0" borderId="3" xfId="0" applyNumberFormat="1" applyFont="1" applyBorder="1" applyAlignment="1">
      <alignment horizontal="right"/>
    </xf>
    <xf numFmtId="41" fontId="21" fillId="0" borderId="3" xfId="0" applyNumberFormat="1" applyFont="1" applyBorder="1"/>
    <xf numFmtId="41" fontId="21" fillId="0" borderId="1" xfId="0" applyNumberFormat="1" applyFont="1" applyBorder="1"/>
    <xf numFmtId="166" fontId="21" fillId="0" borderId="5" xfId="0" applyNumberFormat="1" applyFont="1" applyBorder="1" applyAlignment="1">
      <alignment horizontal="right"/>
    </xf>
    <xf numFmtId="0" fontId="21" fillId="0" borderId="5" xfId="0" applyFont="1" applyBorder="1"/>
    <xf numFmtId="43" fontId="21" fillId="0" borderId="14" xfId="0" applyNumberFormat="1" applyFont="1" applyBorder="1" applyAlignment="1">
      <alignment horizontal="right"/>
    </xf>
    <xf numFmtId="41" fontId="21" fillId="0" borderId="14" xfId="0" applyNumberFormat="1" applyFont="1" applyBorder="1"/>
    <xf numFmtId="41" fontId="21" fillId="0" borderId="15" xfId="0" applyNumberFormat="1" applyFont="1" applyBorder="1"/>
    <xf numFmtId="166" fontId="21" fillId="0" borderId="0" xfId="0" applyNumberFormat="1" applyFont="1"/>
    <xf numFmtId="0" fontId="21" fillId="0" borderId="0" xfId="0" applyFont="1"/>
    <xf numFmtId="43" fontId="21" fillId="0" borderId="0" xfId="0" applyNumberFormat="1" applyFont="1"/>
    <xf numFmtId="41" fontId="21" fillId="0" borderId="0" xfId="0" applyNumberFormat="1" applyFont="1"/>
    <xf numFmtId="41" fontId="21" fillId="0" borderId="7" xfId="0" applyNumberFormat="1" applyFont="1" applyBorder="1"/>
    <xf numFmtId="166" fontId="21" fillId="0" borderId="3" xfId="0" applyNumberFormat="1" applyFont="1" applyBorder="1"/>
    <xf numFmtId="10" fontId="21" fillId="0" borderId="3" xfId="11" applyNumberFormat="1" applyFont="1" applyBorder="1"/>
    <xf numFmtId="43" fontId="21" fillId="0" borderId="3" xfId="0" applyNumberFormat="1" applyFont="1" applyBorder="1"/>
    <xf numFmtId="41" fontId="21" fillId="0" borderId="3" xfId="0" applyNumberFormat="1" applyFont="1" applyBorder="1" applyAlignment="1">
      <alignment horizontal="right"/>
    </xf>
    <xf numFmtId="41" fontId="21" fillId="0" borderId="1" xfId="0" applyNumberFormat="1" applyFont="1" applyBorder="1" applyAlignment="1">
      <alignment horizontal="right"/>
    </xf>
    <xf numFmtId="166" fontId="21" fillId="0" borderId="5" xfId="0" applyNumberFormat="1" applyFont="1" applyBorder="1"/>
    <xf numFmtId="43" fontId="21" fillId="0" borderId="5" xfId="0" applyNumberFormat="1" applyFont="1" applyBorder="1" applyAlignment="1">
      <alignment horizontal="right"/>
    </xf>
    <xf numFmtId="41" fontId="21" fillId="0" borderId="5" xfId="0" applyNumberFormat="1" applyFont="1" applyBorder="1" applyAlignment="1">
      <alignment horizontal="right"/>
    </xf>
    <xf numFmtId="41" fontId="21" fillId="0" borderId="6" xfId="0" applyNumberFormat="1" applyFont="1" applyBorder="1" applyAlignment="1">
      <alignment horizontal="right"/>
    </xf>
    <xf numFmtId="0" fontId="21" fillId="0" borderId="7" xfId="0" applyFont="1" applyBorder="1"/>
    <xf numFmtId="166" fontId="22" fillId="0" borderId="0" xfId="0" applyNumberFormat="1" applyFont="1"/>
    <xf numFmtId="0" fontId="22" fillId="0" borderId="0" xfId="0" applyFont="1"/>
    <xf numFmtId="37" fontId="22" fillId="0" borderId="0" xfId="0" applyNumberFormat="1" applyFont="1"/>
    <xf numFmtId="37" fontId="22" fillId="0" borderId="7" xfId="0" applyNumberFormat="1" applyFont="1" applyBorder="1"/>
    <xf numFmtId="37" fontId="23" fillId="0" borderId="0" xfId="0" applyNumberFormat="1" applyFont="1" applyAlignment="1">
      <alignment horizontal="left"/>
    </xf>
    <xf numFmtId="0" fontId="20" fillId="0" borderId="0" xfId="0" applyFont="1" applyAlignment="1">
      <alignment horizontal="left"/>
    </xf>
    <xf numFmtId="37" fontId="24" fillId="0" borderId="0" xfId="0" applyNumberFormat="1" applyFont="1" applyAlignment="1">
      <alignment horizontal="left"/>
    </xf>
    <xf numFmtId="37" fontId="23" fillId="0" borderId="7" xfId="0" applyNumberFormat="1" applyFont="1" applyBorder="1"/>
    <xf numFmtId="37" fontId="23" fillId="0" borderId="0" xfId="0" applyNumberFormat="1" applyFont="1"/>
    <xf numFmtId="37" fontId="23" fillId="0" borderId="0" xfId="0" quotePrefix="1" applyNumberFormat="1" applyFont="1" applyAlignment="1">
      <alignment horizontal="center"/>
    </xf>
    <xf numFmtId="5" fontId="23" fillId="0" borderId="7" xfId="0" applyNumberFormat="1" applyFont="1" applyBorder="1"/>
    <xf numFmtId="5" fontId="22" fillId="0" borderId="7" xfId="0" applyNumberFormat="1" applyFont="1" applyBorder="1"/>
    <xf numFmtId="0" fontId="20" fillId="0" borderId="21" xfId="0" applyFont="1" applyBorder="1"/>
    <xf numFmtId="0" fontId="20" fillId="0" borderId="22" xfId="0" applyFont="1" applyBorder="1"/>
    <xf numFmtId="166" fontId="25" fillId="0" borderId="10" xfId="0" applyNumberFormat="1" applyFont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5" xfId="0" applyBorder="1" applyAlignment="1">
      <alignment horizontal="center"/>
    </xf>
    <xf numFmtId="49" fontId="13" fillId="0" borderId="0" xfId="0" applyNumberFormat="1" applyFont="1" applyAlignment="1">
      <alignment horizontal="left"/>
    </xf>
    <xf numFmtId="0" fontId="13" fillId="0" borderId="0" xfId="0" applyFont="1" applyAlignment="1" applyProtection="1">
      <alignment horizontal="left"/>
      <protection locked="0"/>
    </xf>
    <xf numFmtId="0" fontId="14" fillId="0" borderId="0" xfId="0" applyFont="1" applyAlignment="1" applyProtection="1">
      <alignment horizontal="left"/>
      <protection locked="0"/>
    </xf>
    <xf numFmtId="0" fontId="0" fillId="0" borderId="6" xfId="0" applyBorder="1" applyAlignment="1">
      <alignment horizontal="center"/>
    </xf>
    <xf numFmtId="10" fontId="13" fillId="0" borderId="0" xfId="0" applyNumberFormat="1" applyFont="1" applyAlignment="1" applyProtection="1">
      <alignment horizontal="left"/>
      <protection locked="0"/>
    </xf>
    <xf numFmtId="10" fontId="14" fillId="0" borderId="0" xfId="0" applyNumberFormat="1" applyFont="1" applyAlignment="1" applyProtection="1">
      <alignment horizontal="left"/>
      <protection locked="0"/>
    </xf>
    <xf numFmtId="3" fontId="13" fillId="0" borderId="0" xfId="0" applyNumberFormat="1" applyFont="1" applyAlignment="1" applyProtection="1">
      <alignment horizontal="left"/>
      <protection locked="0"/>
    </xf>
    <xf numFmtId="1" fontId="13" fillId="0" borderId="0" xfId="0" applyNumberFormat="1" applyFont="1" applyAlignment="1" applyProtection="1">
      <alignment horizontal="left"/>
      <protection locked="0"/>
    </xf>
    <xf numFmtId="3" fontId="7" fillId="0" borderId="0" xfId="10" applyFont="1" applyAlignment="1" applyProtection="1">
      <alignment horizontal="center"/>
      <protection locked="0"/>
    </xf>
  </cellXfs>
  <cellStyles count="16">
    <cellStyle name="budget border" xfId="1" xr:uid="{00000000-0005-0000-0000-000003000000}"/>
    <cellStyle name="Comma 2" xfId="2" xr:uid="{00000000-0005-0000-0000-000004000000}"/>
    <cellStyle name="Currency 2" xfId="3" xr:uid="{00000000-0005-0000-0000-000006000000}"/>
    <cellStyle name="Normal" xfId="0" builtinId="0"/>
    <cellStyle name="Normal 2" xfId="4" xr:uid="{00000000-0005-0000-0000-000008000000}"/>
    <cellStyle name="Normal 2 2" xfId="5" xr:uid="{00000000-0005-0000-0000-000009000000}"/>
    <cellStyle name="Normal 2 3" xfId="14" xr:uid="{00000000-0005-0000-0000-00000A000000}"/>
    <cellStyle name="Normal 3" xfId="6" xr:uid="{00000000-0005-0000-0000-00000B000000}"/>
    <cellStyle name="Normal 3 2" xfId="7" xr:uid="{00000000-0005-0000-0000-00000C000000}"/>
    <cellStyle name="Normal 4" xfId="8" xr:uid="{00000000-0005-0000-0000-00000D000000}"/>
    <cellStyle name="Normal 5" xfId="9" xr:uid="{00000000-0005-0000-0000-00000E000000}"/>
    <cellStyle name="Normal 6" xfId="15" xr:uid="{00000000-0005-0000-0000-00000F000000}"/>
    <cellStyle name="Normal_Backup Schedule" xfId="10" xr:uid="{00000000-0005-0000-0000-000010000000}"/>
    <cellStyle name="Percent" xfId="11" builtinId="5"/>
    <cellStyle name="Percent 2" xfId="12" xr:uid="{00000000-0005-0000-0000-000012000000}"/>
    <cellStyle name="Percent 2 2" xfId="13" xr:uid="{00000000-0005-0000-0000-000013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60"/>
  <sheetViews>
    <sheetView tabSelected="1" defaultGridColor="0" colorId="22" zoomScale="85" zoomScaleNormal="85" zoomScaleSheetLayoutView="70" workbookViewId="0">
      <pane ySplit="21" topLeftCell="A98" activePane="bottomLeft" state="frozen"/>
      <selection pane="bottomLeft" activeCell="O34" sqref="O34"/>
    </sheetView>
  </sheetViews>
  <sheetFormatPr defaultColWidth="9.81640625" defaultRowHeight="15"/>
  <cols>
    <col min="1" max="1" width="3.453125" customWidth="1"/>
    <col min="2" max="2" width="11" customWidth="1"/>
    <col min="3" max="3" width="49.6328125" bestFit="1" customWidth="1"/>
    <col min="4" max="4" width="10.81640625" customWidth="1"/>
    <col min="5" max="5" width="6.6328125" customWidth="1"/>
    <col min="6" max="6" width="10.81640625" customWidth="1"/>
    <col min="7" max="7" width="11.81640625" customWidth="1"/>
    <col min="8" max="8" width="11.54296875" customWidth="1"/>
    <col min="9" max="9" width="12" customWidth="1"/>
    <col min="10" max="10" width="10.81640625" customWidth="1"/>
    <col min="11" max="11" width="13.81640625" customWidth="1"/>
    <col min="12" max="12" width="15.54296875" customWidth="1"/>
    <col min="13" max="13" width="10.90625" customWidth="1"/>
    <col min="14" max="14" width="10.6328125" customWidth="1"/>
    <col min="15" max="15" width="10.90625" customWidth="1"/>
    <col min="16" max="16" width="7.08984375" customWidth="1"/>
    <col min="17" max="17" width="12.81640625" customWidth="1"/>
    <col min="18" max="18" width="9.90625" customWidth="1"/>
    <col min="19" max="19" width="2.08984375" customWidth="1"/>
  </cols>
  <sheetData>
    <row r="1" spans="1:12" ht="17.399999999999999">
      <c r="A1" s="7" t="s">
        <v>176</v>
      </c>
      <c r="B1" s="7"/>
      <c r="C1" s="95"/>
      <c r="D1" s="7"/>
      <c r="E1" s="7"/>
      <c r="F1" s="7" t="s">
        <v>48</v>
      </c>
    </row>
    <row r="2" spans="1:12" ht="65.25" hidden="1" customHeight="1">
      <c r="A2" s="7" t="s">
        <v>70</v>
      </c>
      <c r="B2" s="7"/>
      <c r="C2" s="7"/>
      <c r="D2" s="77" t="s">
        <v>164</v>
      </c>
      <c r="E2" s="67"/>
      <c r="F2" s="67"/>
      <c r="G2" s="67"/>
      <c r="H2" s="67"/>
      <c r="I2" s="67"/>
      <c r="J2" s="67"/>
      <c r="K2" s="67"/>
      <c r="L2" s="67"/>
    </row>
    <row r="3" spans="1:12" ht="17.399999999999999" hidden="1">
      <c r="A3" s="7" t="s">
        <v>71</v>
      </c>
      <c r="B3" s="7"/>
      <c r="C3" s="7"/>
      <c r="D3" s="77" t="s">
        <v>165</v>
      </c>
      <c r="E3" s="67"/>
      <c r="F3" s="67"/>
      <c r="G3" s="67"/>
      <c r="H3" s="67"/>
      <c r="K3" s="67"/>
      <c r="L3" s="67"/>
    </row>
    <row r="4" spans="1:12" ht="17.399999999999999" hidden="1">
      <c r="A4" s="7" t="s">
        <v>72</v>
      </c>
      <c r="B4" s="7"/>
      <c r="C4" s="7"/>
      <c r="D4" s="181">
        <f>119000+13000+11200</f>
        <v>143200</v>
      </c>
      <c r="E4" s="181"/>
      <c r="F4" s="7" t="s">
        <v>0</v>
      </c>
      <c r="G4" s="183" t="s">
        <v>107</v>
      </c>
      <c r="H4" s="183"/>
      <c r="I4" s="97">
        <f>STARTDATE</f>
        <v>44166</v>
      </c>
    </row>
    <row r="5" spans="1:12" ht="17.399999999999999" hidden="1">
      <c r="A5" s="7" t="s">
        <v>85</v>
      </c>
      <c r="B5" s="7"/>
      <c r="C5" s="7"/>
      <c r="D5" s="182">
        <f>I6/(365/12)</f>
        <v>30.082191780821915</v>
      </c>
      <c r="E5" s="182"/>
      <c r="F5" s="13" t="s">
        <v>94</v>
      </c>
      <c r="G5" s="183" t="s">
        <v>151</v>
      </c>
      <c r="H5" s="183"/>
      <c r="I5" s="96">
        <v>45081</v>
      </c>
    </row>
    <row r="6" spans="1:12" ht="17.399999999999999" hidden="1">
      <c r="A6" s="7" t="s">
        <v>73</v>
      </c>
      <c r="B6" s="7"/>
      <c r="C6" s="7"/>
      <c r="D6" s="87">
        <v>44166</v>
      </c>
      <c r="E6" s="86"/>
      <c r="F6" s="86"/>
      <c r="G6" s="183" t="s">
        <v>108</v>
      </c>
      <c r="H6" s="183"/>
      <c r="I6" s="81">
        <f>_xlfn.DAYS(I5,I4)</f>
        <v>915</v>
      </c>
      <c r="J6" s="80"/>
    </row>
    <row r="7" spans="1:12" ht="17.399999999999999" hidden="1">
      <c r="A7" s="7" t="s">
        <v>74</v>
      </c>
      <c r="B7" s="7"/>
      <c r="C7" s="7"/>
      <c r="D7" s="176" t="s">
        <v>186</v>
      </c>
      <c r="E7" s="177"/>
      <c r="F7" s="177"/>
      <c r="G7" s="177"/>
      <c r="I7" s="79"/>
      <c r="J7" s="82"/>
    </row>
    <row r="8" spans="1:12" ht="17.399999999999999" hidden="1">
      <c r="A8" s="7" t="s">
        <v>75</v>
      </c>
      <c r="B8" s="7"/>
      <c r="C8" s="7"/>
      <c r="D8" s="176" t="s">
        <v>166</v>
      </c>
      <c r="E8" s="177"/>
      <c r="F8" s="177"/>
      <c r="G8" s="38" t="s">
        <v>87</v>
      </c>
      <c r="H8" s="78" t="s">
        <v>150</v>
      </c>
      <c r="I8" s="81"/>
      <c r="J8" s="81"/>
    </row>
    <row r="9" spans="1:12" ht="17.399999999999999" hidden="1">
      <c r="A9" s="7" t="s">
        <v>76</v>
      </c>
      <c r="B9" s="7"/>
      <c r="C9" s="7"/>
      <c r="D9" s="175" t="s">
        <v>188</v>
      </c>
      <c r="E9" s="175"/>
      <c r="F9" s="175"/>
    </row>
    <row r="10" spans="1:12" ht="17.399999999999999" hidden="1">
      <c r="A10" s="7" t="s">
        <v>77</v>
      </c>
      <c r="B10" s="7"/>
      <c r="C10" s="7"/>
      <c r="D10" s="7" t="s">
        <v>109</v>
      </c>
      <c r="E10" s="7"/>
      <c r="F10" s="7"/>
    </row>
    <row r="11" spans="1:12" ht="17.399999999999999" hidden="1">
      <c r="A11" s="7" t="s">
        <v>78</v>
      </c>
      <c r="B11" s="7"/>
      <c r="C11" s="7"/>
      <c r="D11" s="7" t="s">
        <v>1</v>
      </c>
      <c r="E11" s="7"/>
      <c r="F11" s="7"/>
    </row>
    <row r="12" spans="1:12" ht="17.399999999999999" hidden="1">
      <c r="A12" s="7" t="s">
        <v>79</v>
      </c>
      <c r="B12" s="7"/>
      <c r="C12" s="7"/>
      <c r="D12" s="87">
        <v>44104</v>
      </c>
      <c r="E12" s="87"/>
      <c r="F12" s="87"/>
      <c r="G12" s="87"/>
    </row>
    <row r="13" spans="1:12" ht="17.399999999999999" hidden="1">
      <c r="A13" s="13" t="s">
        <v>80</v>
      </c>
      <c r="B13" s="13"/>
      <c r="C13" s="13"/>
      <c r="D13" s="179">
        <v>0.09</v>
      </c>
      <c r="E13" s="180"/>
      <c r="F13" s="180"/>
      <c r="G13" s="180"/>
    </row>
    <row r="14" spans="1:12" ht="17.399999999999999" hidden="1">
      <c r="A14" s="13" t="s">
        <v>86</v>
      </c>
      <c r="B14" s="13"/>
      <c r="C14" s="13"/>
      <c r="D14" s="179">
        <v>0.09</v>
      </c>
      <c r="E14" s="180"/>
      <c r="F14" s="180"/>
      <c r="G14" s="180"/>
    </row>
    <row r="15" spans="1:12" ht="17.399999999999999" hidden="1">
      <c r="C15" s="7"/>
    </row>
    <row r="17" spans="1:12" ht="15" customHeight="1">
      <c r="A17" s="47" t="s">
        <v>91</v>
      </c>
      <c r="B17" s="2"/>
      <c r="C17" s="48" t="str">
        <f>IF($D$7=0,"",$D$7)</f>
        <v>TBD</v>
      </c>
      <c r="D17" s="49" t="str">
        <f>D11</f>
        <v>CONSTRUCTION GENERAL CONDITIONS</v>
      </c>
      <c r="E17" s="49"/>
      <c r="F17" s="49"/>
      <c r="G17" s="49"/>
      <c r="H17" s="49"/>
      <c r="I17" s="49"/>
      <c r="J17" s="49"/>
      <c r="K17" s="50" t="s">
        <v>90</v>
      </c>
      <c r="L17" s="51">
        <v>29</v>
      </c>
    </row>
    <row r="18" spans="1:12" ht="15.6">
      <c r="A18" s="52" t="s">
        <v>92</v>
      </c>
      <c r="C18" s="40" t="str">
        <f>$D$2</f>
        <v>Sunnyvale Civic Center Modernization - Phase 1</v>
      </c>
      <c r="K18" s="37" t="s">
        <v>89</v>
      </c>
      <c r="L18" s="53">
        <v>44986</v>
      </c>
    </row>
    <row r="19" spans="1:12" ht="15.6">
      <c r="A19" s="52" t="s">
        <v>93</v>
      </c>
      <c r="C19" s="39" t="str">
        <f>TEXT($D$4,"#,##0")&amp;"  "&amp;$F$4</f>
        <v>143,200  SF</v>
      </c>
      <c r="D19" s="21"/>
      <c r="L19" s="54"/>
    </row>
    <row r="20" spans="1:12">
      <c r="A20" s="1"/>
      <c r="B20" s="4" t="s">
        <v>2</v>
      </c>
      <c r="C20" s="2"/>
      <c r="D20" s="41"/>
      <c r="E20" s="1"/>
      <c r="F20" s="173" t="s">
        <v>3</v>
      </c>
      <c r="G20" s="178"/>
      <c r="H20" s="173" t="s">
        <v>4</v>
      </c>
      <c r="I20" s="178"/>
      <c r="J20" s="173" t="s">
        <v>5</v>
      </c>
      <c r="K20" s="174"/>
      <c r="L20" s="55" t="s">
        <v>6</v>
      </c>
    </row>
    <row r="21" spans="1:12" ht="15.6" thickBot="1">
      <c r="A21" s="56"/>
      <c r="B21" s="43" t="s">
        <v>7</v>
      </c>
      <c r="C21" s="43" t="s">
        <v>2</v>
      </c>
      <c r="D21" s="44" t="s">
        <v>8</v>
      </c>
      <c r="E21" s="44" t="s">
        <v>9</v>
      </c>
      <c r="F21" s="45" t="s">
        <v>10</v>
      </c>
      <c r="G21" s="43" t="s">
        <v>11</v>
      </c>
      <c r="H21" s="46" t="s">
        <v>10</v>
      </c>
      <c r="I21" s="43" t="s">
        <v>11</v>
      </c>
      <c r="J21" s="45" t="s">
        <v>10</v>
      </c>
      <c r="K21" s="43" t="s">
        <v>11</v>
      </c>
      <c r="L21" s="57"/>
    </row>
    <row r="22" spans="1:12" ht="18" thickTop="1">
      <c r="A22" s="58"/>
      <c r="C22" s="22" t="s">
        <v>12</v>
      </c>
      <c r="D22" s="23"/>
      <c r="L22" s="59"/>
    </row>
    <row r="23" spans="1:12">
      <c r="A23" s="83"/>
      <c r="B23" s="98" t="s">
        <v>163</v>
      </c>
      <c r="C23" s="76" t="s">
        <v>181</v>
      </c>
      <c r="D23" s="102"/>
      <c r="E23" s="103" t="s">
        <v>13</v>
      </c>
      <c r="F23" s="104"/>
      <c r="G23" s="105">
        <f>F23*D23</f>
        <v>0</v>
      </c>
      <c r="H23" s="106"/>
      <c r="I23" s="105">
        <f>H23*D23</f>
        <v>0</v>
      </c>
      <c r="J23" s="106"/>
      <c r="K23" s="107">
        <f>D23*J23</f>
        <v>0</v>
      </c>
      <c r="L23" s="108">
        <f t="shared" ref="L23:L25" si="0">G23+I23+K23</f>
        <v>0</v>
      </c>
    </row>
    <row r="24" spans="1:12">
      <c r="A24" s="83"/>
      <c r="B24" s="98" t="s">
        <v>163</v>
      </c>
      <c r="C24" s="76" t="s">
        <v>182</v>
      </c>
      <c r="D24" s="102"/>
      <c r="E24" s="103" t="s">
        <v>13</v>
      </c>
      <c r="F24" s="104"/>
      <c r="G24" s="105">
        <f t="shared" ref="G24:G53" si="1">F24*D24</f>
        <v>0</v>
      </c>
      <c r="H24" s="106"/>
      <c r="I24" s="105">
        <f t="shared" ref="I24:I53" si="2">H24*D24</f>
        <v>0</v>
      </c>
      <c r="J24" s="106"/>
      <c r="K24" s="107">
        <f t="shared" ref="K24:K53" si="3">D24*J24</f>
        <v>0</v>
      </c>
      <c r="L24" s="108">
        <f t="shared" si="0"/>
        <v>0</v>
      </c>
    </row>
    <row r="25" spans="1:12">
      <c r="A25" s="1"/>
      <c r="B25" s="69" t="s">
        <v>16</v>
      </c>
      <c r="C25" s="8" t="s">
        <v>97</v>
      </c>
      <c r="D25" s="102"/>
      <c r="E25" s="103" t="s">
        <v>13</v>
      </c>
      <c r="F25" s="104"/>
      <c r="G25" s="105">
        <f t="shared" si="1"/>
        <v>0</v>
      </c>
      <c r="H25" s="106"/>
      <c r="I25" s="105">
        <f t="shared" si="2"/>
        <v>0</v>
      </c>
      <c r="J25" s="106"/>
      <c r="K25" s="107">
        <f t="shared" si="3"/>
        <v>0</v>
      </c>
      <c r="L25" s="108">
        <f t="shared" si="0"/>
        <v>0</v>
      </c>
    </row>
    <row r="26" spans="1:12">
      <c r="A26" s="1"/>
      <c r="B26" s="69" t="s">
        <v>98</v>
      </c>
      <c r="C26" s="76" t="s">
        <v>114</v>
      </c>
      <c r="D26" s="102"/>
      <c r="E26" s="103" t="s">
        <v>13</v>
      </c>
      <c r="F26" s="104"/>
      <c r="G26" s="105">
        <f t="shared" si="1"/>
        <v>0</v>
      </c>
      <c r="H26" s="106"/>
      <c r="I26" s="105">
        <f t="shared" si="2"/>
        <v>0</v>
      </c>
      <c r="J26" s="106"/>
      <c r="K26" s="107">
        <f t="shared" si="3"/>
        <v>0</v>
      </c>
      <c r="L26" s="108">
        <f t="shared" ref="L26:L40" si="4">G26+I26+K26</f>
        <v>0</v>
      </c>
    </row>
    <row r="27" spans="1:12">
      <c r="A27" s="1"/>
      <c r="B27" s="9">
        <v>100.116</v>
      </c>
      <c r="C27" s="76" t="s">
        <v>115</v>
      </c>
      <c r="D27" s="102"/>
      <c r="E27" s="103" t="s">
        <v>13</v>
      </c>
      <c r="F27" s="104"/>
      <c r="G27" s="105">
        <f t="shared" si="1"/>
        <v>0</v>
      </c>
      <c r="H27" s="106"/>
      <c r="I27" s="105">
        <f t="shared" si="2"/>
        <v>0</v>
      </c>
      <c r="J27" s="106"/>
      <c r="K27" s="107">
        <f t="shared" si="3"/>
        <v>0</v>
      </c>
      <c r="L27" s="108">
        <f t="shared" ref="L27:L31" si="5">G27+I27+K27</f>
        <v>0</v>
      </c>
    </row>
    <row r="28" spans="1:12">
      <c r="A28" s="1"/>
      <c r="B28" s="9">
        <v>100.117</v>
      </c>
      <c r="C28" s="76" t="s">
        <v>116</v>
      </c>
      <c r="D28" s="102"/>
      <c r="E28" s="103" t="s">
        <v>13</v>
      </c>
      <c r="F28" s="104"/>
      <c r="G28" s="105">
        <f t="shared" si="1"/>
        <v>0</v>
      </c>
      <c r="H28" s="106"/>
      <c r="I28" s="105">
        <f t="shared" si="2"/>
        <v>0</v>
      </c>
      <c r="J28" s="106"/>
      <c r="K28" s="107">
        <f t="shared" si="3"/>
        <v>0</v>
      </c>
      <c r="L28" s="108">
        <f t="shared" si="5"/>
        <v>0</v>
      </c>
    </row>
    <row r="29" spans="1:12">
      <c r="A29" s="1"/>
      <c r="B29" s="9">
        <v>100.117</v>
      </c>
      <c r="C29" s="76" t="s">
        <v>167</v>
      </c>
      <c r="D29" s="102"/>
      <c r="E29" s="103" t="s">
        <v>13</v>
      </c>
      <c r="F29" s="104"/>
      <c r="G29" s="105">
        <f t="shared" si="1"/>
        <v>0</v>
      </c>
      <c r="H29" s="106"/>
      <c r="I29" s="105">
        <f t="shared" si="2"/>
        <v>0</v>
      </c>
      <c r="J29" s="106"/>
      <c r="K29" s="107">
        <f t="shared" si="3"/>
        <v>0</v>
      </c>
      <c r="L29" s="108">
        <f t="shared" ref="L29" si="6">G29+I29+K29</f>
        <v>0</v>
      </c>
    </row>
    <row r="30" spans="1:12">
      <c r="A30" s="1"/>
      <c r="B30" s="9">
        <v>100.117</v>
      </c>
      <c r="C30" s="76" t="s">
        <v>183</v>
      </c>
      <c r="D30" s="102"/>
      <c r="E30" s="103" t="s">
        <v>13</v>
      </c>
      <c r="F30" s="104"/>
      <c r="G30" s="105">
        <f t="shared" si="1"/>
        <v>0</v>
      </c>
      <c r="H30" s="106"/>
      <c r="I30" s="105">
        <f t="shared" si="2"/>
        <v>0</v>
      </c>
      <c r="J30" s="106"/>
      <c r="K30" s="107">
        <f t="shared" si="3"/>
        <v>0</v>
      </c>
      <c r="L30" s="108">
        <f t="shared" ref="L30" si="7">G30+I30+K30</f>
        <v>0</v>
      </c>
    </row>
    <row r="31" spans="1:12">
      <c r="A31" s="1"/>
      <c r="B31" s="9">
        <v>100.117</v>
      </c>
      <c r="C31" s="76" t="s">
        <v>184</v>
      </c>
      <c r="D31" s="102"/>
      <c r="E31" s="103" t="s">
        <v>13</v>
      </c>
      <c r="F31" s="104"/>
      <c r="G31" s="105">
        <f t="shared" si="1"/>
        <v>0</v>
      </c>
      <c r="H31" s="106"/>
      <c r="I31" s="105">
        <f t="shared" si="2"/>
        <v>0</v>
      </c>
      <c r="J31" s="106"/>
      <c r="K31" s="107">
        <f t="shared" si="3"/>
        <v>0</v>
      </c>
      <c r="L31" s="108">
        <f t="shared" si="5"/>
        <v>0</v>
      </c>
    </row>
    <row r="32" spans="1:12">
      <c r="A32" s="1"/>
      <c r="B32" s="69" t="s">
        <v>17</v>
      </c>
      <c r="C32" s="76" t="s">
        <v>178</v>
      </c>
      <c r="D32" s="102"/>
      <c r="E32" s="103" t="s">
        <v>13</v>
      </c>
      <c r="F32" s="104"/>
      <c r="G32" s="105">
        <f t="shared" si="1"/>
        <v>0</v>
      </c>
      <c r="H32" s="104"/>
      <c r="I32" s="105">
        <f t="shared" si="2"/>
        <v>0</v>
      </c>
      <c r="J32" s="106"/>
      <c r="K32" s="107">
        <f t="shared" si="3"/>
        <v>0</v>
      </c>
      <c r="L32" s="108">
        <f t="shared" si="4"/>
        <v>0</v>
      </c>
    </row>
    <row r="33" spans="1:12">
      <c r="A33" s="1"/>
      <c r="B33" s="69" t="s">
        <v>17</v>
      </c>
      <c r="C33" s="76" t="s">
        <v>179</v>
      </c>
      <c r="D33" s="102"/>
      <c r="E33" s="103" t="s">
        <v>13</v>
      </c>
      <c r="F33" s="104"/>
      <c r="G33" s="105">
        <f t="shared" si="1"/>
        <v>0</v>
      </c>
      <c r="H33" s="104"/>
      <c r="I33" s="105">
        <f t="shared" si="2"/>
        <v>0</v>
      </c>
      <c r="J33" s="106"/>
      <c r="K33" s="107">
        <f t="shared" si="3"/>
        <v>0</v>
      </c>
      <c r="L33" s="108">
        <f t="shared" si="4"/>
        <v>0</v>
      </c>
    </row>
    <row r="34" spans="1:12">
      <c r="A34" s="1"/>
      <c r="B34" s="69" t="s">
        <v>17</v>
      </c>
      <c r="C34" s="76" t="s">
        <v>185</v>
      </c>
      <c r="D34" s="102"/>
      <c r="E34" s="103" t="s">
        <v>13</v>
      </c>
      <c r="F34" s="104"/>
      <c r="G34" s="105">
        <f t="shared" si="1"/>
        <v>0</v>
      </c>
      <c r="H34" s="104"/>
      <c r="I34" s="105">
        <f t="shared" si="2"/>
        <v>0</v>
      </c>
      <c r="J34" s="106"/>
      <c r="K34" s="107">
        <f t="shared" si="3"/>
        <v>0</v>
      </c>
      <c r="L34" s="108">
        <f t="shared" ref="L34" si="8">G34+I34+K34</f>
        <v>0</v>
      </c>
    </row>
    <row r="35" spans="1:12">
      <c r="A35" s="1"/>
      <c r="B35" s="69" t="s">
        <v>99</v>
      </c>
      <c r="C35" s="76" t="s">
        <v>117</v>
      </c>
      <c r="D35" s="102"/>
      <c r="E35" s="103" t="s">
        <v>13</v>
      </c>
      <c r="F35" s="104"/>
      <c r="G35" s="105">
        <f t="shared" si="1"/>
        <v>0</v>
      </c>
      <c r="H35" s="104"/>
      <c r="I35" s="105">
        <f t="shared" si="2"/>
        <v>0</v>
      </c>
      <c r="J35" s="106"/>
      <c r="K35" s="107">
        <f t="shared" si="3"/>
        <v>0</v>
      </c>
      <c r="L35" s="108">
        <f t="shared" si="4"/>
        <v>0</v>
      </c>
    </row>
    <row r="36" spans="1:12">
      <c r="A36" s="1"/>
      <c r="B36" s="9">
        <v>100.126</v>
      </c>
      <c r="C36" s="76" t="s">
        <v>118</v>
      </c>
      <c r="D36" s="102"/>
      <c r="E36" s="103" t="s">
        <v>13</v>
      </c>
      <c r="F36" s="104"/>
      <c r="G36" s="105">
        <f t="shared" si="1"/>
        <v>0</v>
      </c>
      <c r="H36" s="104"/>
      <c r="I36" s="105">
        <f t="shared" si="2"/>
        <v>0</v>
      </c>
      <c r="J36" s="106"/>
      <c r="K36" s="107">
        <f t="shared" si="3"/>
        <v>0</v>
      </c>
      <c r="L36" s="108">
        <f t="shared" ref="L36:L39" si="9">G36+I36+K36</f>
        <v>0</v>
      </c>
    </row>
    <row r="37" spans="1:12">
      <c r="A37" s="1"/>
      <c r="B37" s="9">
        <v>100.127</v>
      </c>
      <c r="C37" s="76" t="s">
        <v>119</v>
      </c>
      <c r="D37" s="102"/>
      <c r="E37" s="103" t="s">
        <v>13</v>
      </c>
      <c r="F37" s="104"/>
      <c r="G37" s="105">
        <f t="shared" si="1"/>
        <v>0</v>
      </c>
      <c r="H37" s="104"/>
      <c r="I37" s="105">
        <f t="shared" si="2"/>
        <v>0</v>
      </c>
      <c r="J37" s="106"/>
      <c r="K37" s="107">
        <f t="shared" si="3"/>
        <v>0</v>
      </c>
      <c r="L37" s="108">
        <f t="shared" ref="L37:L38" si="10">G37+I37+K37</f>
        <v>0</v>
      </c>
    </row>
    <row r="38" spans="1:12">
      <c r="A38" s="1"/>
      <c r="B38" s="9">
        <v>100.128</v>
      </c>
      <c r="C38" s="76" t="s">
        <v>120</v>
      </c>
      <c r="D38" s="102"/>
      <c r="E38" s="103" t="s">
        <v>13</v>
      </c>
      <c r="F38" s="104"/>
      <c r="G38" s="105">
        <f t="shared" si="1"/>
        <v>0</v>
      </c>
      <c r="H38" s="104"/>
      <c r="I38" s="105">
        <f t="shared" si="2"/>
        <v>0</v>
      </c>
      <c r="J38" s="106"/>
      <c r="K38" s="107">
        <f t="shared" si="3"/>
        <v>0</v>
      </c>
      <c r="L38" s="108">
        <f t="shared" si="10"/>
        <v>0</v>
      </c>
    </row>
    <row r="39" spans="1:12">
      <c r="A39" s="1"/>
      <c r="B39" s="9">
        <v>100.127</v>
      </c>
      <c r="C39" s="76" t="s">
        <v>168</v>
      </c>
      <c r="D39" s="102"/>
      <c r="E39" s="103" t="s">
        <v>13</v>
      </c>
      <c r="F39" s="104"/>
      <c r="G39" s="105">
        <f t="shared" si="1"/>
        <v>0</v>
      </c>
      <c r="H39" s="104"/>
      <c r="I39" s="105">
        <f t="shared" si="2"/>
        <v>0</v>
      </c>
      <c r="J39" s="106"/>
      <c r="K39" s="107">
        <f t="shared" si="3"/>
        <v>0</v>
      </c>
      <c r="L39" s="108">
        <f t="shared" si="9"/>
        <v>0</v>
      </c>
    </row>
    <row r="40" spans="1:12">
      <c r="A40" s="1"/>
      <c r="B40" s="9" t="s">
        <v>18</v>
      </c>
      <c r="C40" s="76" t="s">
        <v>121</v>
      </c>
      <c r="D40" s="102"/>
      <c r="E40" s="103" t="s">
        <v>13</v>
      </c>
      <c r="F40" s="104"/>
      <c r="G40" s="105">
        <f t="shared" si="1"/>
        <v>0</v>
      </c>
      <c r="H40" s="104"/>
      <c r="I40" s="105">
        <f t="shared" si="2"/>
        <v>0</v>
      </c>
      <c r="J40" s="106"/>
      <c r="K40" s="107">
        <f t="shared" si="3"/>
        <v>0</v>
      </c>
      <c r="L40" s="108">
        <f t="shared" si="4"/>
        <v>0</v>
      </c>
    </row>
    <row r="41" spans="1:12">
      <c r="A41" s="1"/>
      <c r="B41" s="9">
        <v>100.131</v>
      </c>
      <c r="C41" s="76" t="s">
        <v>122</v>
      </c>
      <c r="D41" s="102"/>
      <c r="E41" s="103" t="s">
        <v>13</v>
      </c>
      <c r="F41" s="104"/>
      <c r="G41" s="105">
        <f t="shared" si="1"/>
        <v>0</v>
      </c>
      <c r="H41" s="104"/>
      <c r="I41" s="105">
        <f t="shared" si="2"/>
        <v>0</v>
      </c>
      <c r="J41" s="106"/>
      <c r="K41" s="107">
        <f t="shared" si="3"/>
        <v>0</v>
      </c>
      <c r="L41" s="108">
        <f t="shared" ref="L41:L44" si="11">G41+I41+K41</f>
        <v>0</v>
      </c>
    </row>
    <row r="42" spans="1:12">
      <c r="A42" s="1"/>
      <c r="B42" s="9">
        <v>100.13200000000001</v>
      </c>
      <c r="C42" s="76" t="s">
        <v>123</v>
      </c>
      <c r="D42" s="102"/>
      <c r="E42" s="103" t="s">
        <v>13</v>
      </c>
      <c r="F42" s="104"/>
      <c r="G42" s="105">
        <f t="shared" si="1"/>
        <v>0</v>
      </c>
      <c r="H42" s="104"/>
      <c r="I42" s="105">
        <f t="shared" si="2"/>
        <v>0</v>
      </c>
      <c r="J42" s="106"/>
      <c r="K42" s="107">
        <f t="shared" si="3"/>
        <v>0</v>
      </c>
      <c r="L42" s="108">
        <f t="shared" si="11"/>
        <v>0</v>
      </c>
    </row>
    <row r="43" spans="1:12">
      <c r="A43" s="1"/>
      <c r="B43" s="9">
        <v>100.133</v>
      </c>
      <c r="C43" s="76" t="s">
        <v>124</v>
      </c>
      <c r="D43" s="102"/>
      <c r="E43" s="103" t="s">
        <v>13</v>
      </c>
      <c r="F43" s="104"/>
      <c r="G43" s="105">
        <f t="shared" si="1"/>
        <v>0</v>
      </c>
      <c r="H43" s="104"/>
      <c r="I43" s="105">
        <f t="shared" si="2"/>
        <v>0</v>
      </c>
      <c r="J43" s="106"/>
      <c r="K43" s="107">
        <f t="shared" si="3"/>
        <v>0</v>
      </c>
      <c r="L43" s="108">
        <f t="shared" si="11"/>
        <v>0</v>
      </c>
    </row>
    <row r="44" spans="1:12">
      <c r="A44" s="1"/>
      <c r="B44" s="9" t="s">
        <v>18</v>
      </c>
      <c r="C44" s="76" t="s">
        <v>169</v>
      </c>
      <c r="D44" s="102"/>
      <c r="E44" s="103" t="s">
        <v>13</v>
      </c>
      <c r="F44" s="104"/>
      <c r="G44" s="105">
        <f t="shared" si="1"/>
        <v>0</v>
      </c>
      <c r="H44" s="104"/>
      <c r="I44" s="105">
        <f t="shared" si="2"/>
        <v>0</v>
      </c>
      <c r="J44" s="106"/>
      <c r="K44" s="107">
        <f t="shared" si="3"/>
        <v>0</v>
      </c>
      <c r="L44" s="108">
        <f t="shared" si="11"/>
        <v>0</v>
      </c>
    </row>
    <row r="45" spans="1:12">
      <c r="A45" s="1"/>
      <c r="B45" s="9">
        <v>100.131</v>
      </c>
      <c r="C45" s="76" t="s">
        <v>170</v>
      </c>
      <c r="D45" s="102"/>
      <c r="E45" s="103" t="s">
        <v>13</v>
      </c>
      <c r="F45" s="104"/>
      <c r="G45" s="105">
        <f t="shared" si="1"/>
        <v>0</v>
      </c>
      <c r="H45" s="104"/>
      <c r="I45" s="105">
        <f t="shared" si="2"/>
        <v>0</v>
      </c>
      <c r="J45" s="106"/>
      <c r="K45" s="107">
        <f t="shared" si="3"/>
        <v>0</v>
      </c>
      <c r="L45" s="108">
        <f t="shared" ref="L45:L46" si="12">G45+I45+K45</f>
        <v>0</v>
      </c>
    </row>
    <row r="46" spans="1:12">
      <c r="A46" s="1"/>
      <c r="B46" s="9">
        <v>100.13200000000001</v>
      </c>
      <c r="C46" s="76" t="s">
        <v>171</v>
      </c>
      <c r="D46" s="102"/>
      <c r="E46" s="103" t="s">
        <v>13</v>
      </c>
      <c r="F46" s="104"/>
      <c r="G46" s="105">
        <f t="shared" si="1"/>
        <v>0</v>
      </c>
      <c r="H46" s="104"/>
      <c r="I46" s="105">
        <f t="shared" si="2"/>
        <v>0</v>
      </c>
      <c r="J46" s="106"/>
      <c r="K46" s="107">
        <f t="shared" si="3"/>
        <v>0</v>
      </c>
      <c r="L46" s="108">
        <f t="shared" si="12"/>
        <v>0</v>
      </c>
    </row>
    <row r="47" spans="1:12">
      <c r="A47" s="1"/>
      <c r="B47" s="69" t="s">
        <v>100</v>
      </c>
      <c r="C47" s="76" t="s">
        <v>49</v>
      </c>
      <c r="D47" s="102"/>
      <c r="E47" s="103" t="s">
        <v>13</v>
      </c>
      <c r="F47" s="104"/>
      <c r="G47" s="105">
        <f t="shared" si="1"/>
        <v>0</v>
      </c>
      <c r="H47" s="104"/>
      <c r="I47" s="105">
        <f t="shared" si="2"/>
        <v>0</v>
      </c>
      <c r="J47" s="106"/>
      <c r="K47" s="107">
        <f t="shared" si="3"/>
        <v>0</v>
      </c>
      <c r="L47" s="108">
        <f>G47+I47+K47</f>
        <v>0</v>
      </c>
    </row>
    <row r="48" spans="1:12">
      <c r="A48" s="1"/>
      <c r="B48" s="69" t="s">
        <v>19</v>
      </c>
      <c r="C48" s="76" t="s">
        <v>157</v>
      </c>
      <c r="D48" s="102"/>
      <c r="E48" s="103" t="s">
        <v>13</v>
      </c>
      <c r="F48" s="104"/>
      <c r="G48" s="105">
        <f t="shared" si="1"/>
        <v>0</v>
      </c>
      <c r="H48" s="104"/>
      <c r="I48" s="105">
        <f t="shared" si="2"/>
        <v>0</v>
      </c>
      <c r="J48" s="106"/>
      <c r="K48" s="107">
        <f t="shared" si="3"/>
        <v>0</v>
      </c>
      <c r="L48" s="108">
        <f t="shared" ref="L48:L53" si="13">G48+I48+K48</f>
        <v>0</v>
      </c>
    </row>
    <row r="49" spans="1:13">
      <c r="A49" s="1"/>
      <c r="B49" s="69" t="s">
        <v>101</v>
      </c>
      <c r="C49" s="76" t="s">
        <v>156</v>
      </c>
      <c r="D49" s="102"/>
      <c r="E49" s="103" t="s">
        <v>13</v>
      </c>
      <c r="F49" s="109"/>
      <c r="G49" s="105">
        <f t="shared" si="1"/>
        <v>0</v>
      </c>
      <c r="H49" s="109"/>
      <c r="I49" s="105">
        <f t="shared" si="2"/>
        <v>0</v>
      </c>
      <c r="J49" s="106"/>
      <c r="K49" s="107">
        <f t="shared" si="3"/>
        <v>0</v>
      </c>
      <c r="L49" s="108">
        <f t="shared" si="13"/>
        <v>0</v>
      </c>
    </row>
    <row r="50" spans="1:13">
      <c r="A50" s="1"/>
      <c r="B50" s="69" t="s">
        <v>21</v>
      </c>
      <c r="C50" s="76" t="s">
        <v>158</v>
      </c>
      <c r="D50" s="102"/>
      <c r="E50" s="103" t="s">
        <v>13</v>
      </c>
      <c r="F50" s="104"/>
      <c r="G50" s="105">
        <f t="shared" si="1"/>
        <v>0</v>
      </c>
      <c r="H50" s="104"/>
      <c r="I50" s="105">
        <f t="shared" si="2"/>
        <v>0</v>
      </c>
      <c r="J50" s="106"/>
      <c r="K50" s="107">
        <f t="shared" si="3"/>
        <v>0</v>
      </c>
      <c r="L50" s="108">
        <f t="shared" si="13"/>
        <v>0</v>
      </c>
    </row>
    <row r="51" spans="1:13">
      <c r="A51" s="1"/>
      <c r="B51" s="69" t="s">
        <v>102</v>
      </c>
      <c r="C51" s="76" t="s">
        <v>110</v>
      </c>
      <c r="D51" s="102"/>
      <c r="E51" s="103" t="s">
        <v>13</v>
      </c>
      <c r="F51" s="104"/>
      <c r="G51" s="105">
        <f t="shared" si="1"/>
        <v>0</v>
      </c>
      <c r="H51" s="110"/>
      <c r="I51" s="105">
        <f t="shared" si="2"/>
        <v>0</v>
      </c>
      <c r="J51" s="111"/>
      <c r="K51" s="107">
        <f t="shared" si="3"/>
        <v>0</v>
      </c>
      <c r="L51" s="108">
        <f t="shared" si="13"/>
        <v>0</v>
      </c>
    </row>
    <row r="52" spans="1:13">
      <c r="A52" s="83"/>
      <c r="B52" s="69" t="s">
        <v>103</v>
      </c>
      <c r="C52" s="8" t="s">
        <v>24</v>
      </c>
      <c r="D52" s="102"/>
      <c r="E52" s="103" t="s">
        <v>13</v>
      </c>
      <c r="F52" s="112"/>
      <c r="G52" s="113">
        <f t="shared" si="1"/>
        <v>0</v>
      </c>
      <c r="H52" s="114"/>
      <c r="I52" s="105">
        <f t="shared" si="2"/>
        <v>0</v>
      </c>
      <c r="J52" s="115"/>
      <c r="K52" s="113">
        <f t="shared" si="3"/>
        <v>0</v>
      </c>
      <c r="L52" s="116">
        <f t="shared" si="13"/>
        <v>0</v>
      </c>
      <c r="M52" s="101"/>
    </row>
    <row r="53" spans="1:13">
      <c r="A53" s="83"/>
      <c r="B53" s="69" t="s">
        <v>104</v>
      </c>
      <c r="C53" s="76" t="s">
        <v>159</v>
      </c>
      <c r="D53" s="102"/>
      <c r="E53" s="103" t="s">
        <v>13</v>
      </c>
      <c r="F53" s="112"/>
      <c r="G53" s="117">
        <f t="shared" si="1"/>
        <v>0</v>
      </c>
      <c r="H53" s="114"/>
      <c r="I53" s="105">
        <f t="shared" si="2"/>
        <v>0</v>
      </c>
      <c r="J53" s="118"/>
      <c r="K53" s="119">
        <f t="shared" si="3"/>
        <v>0</v>
      </c>
      <c r="L53" s="116">
        <f t="shared" si="13"/>
        <v>0</v>
      </c>
      <c r="M53" s="101"/>
    </row>
    <row r="54" spans="1:13">
      <c r="A54" s="58"/>
      <c r="B54" s="70"/>
      <c r="C54" s="24" t="s">
        <v>23</v>
      </c>
      <c r="D54" s="120">
        <f>SUM(D23:D53)</f>
        <v>0</v>
      </c>
      <c r="E54" s="121"/>
      <c r="F54" s="122"/>
      <c r="G54" s="123">
        <f>SUM(G23:G53)</f>
        <v>0</v>
      </c>
      <c r="H54" s="124"/>
      <c r="I54" s="123">
        <f>SUM(I23:I53)</f>
        <v>0</v>
      </c>
      <c r="J54" s="122"/>
      <c r="K54" s="125">
        <f>SUM(K23:K53)</f>
        <v>0</v>
      </c>
      <c r="L54" s="126">
        <f>SUM(L23:L53)</f>
        <v>0</v>
      </c>
    </row>
    <row r="55" spans="1:13" ht="15.6" thickBot="1">
      <c r="A55" s="61"/>
      <c r="B55" s="71"/>
      <c r="C55" s="3"/>
      <c r="D55" s="5"/>
      <c r="E55" s="6"/>
      <c r="F55" s="89"/>
      <c r="G55" s="16"/>
      <c r="H55" s="89"/>
      <c r="I55" s="16"/>
      <c r="J55" s="89"/>
      <c r="K55" s="16"/>
      <c r="L55" s="19"/>
    </row>
    <row r="56" spans="1:13" ht="15.6" thickBot="1">
      <c r="A56" s="61"/>
      <c r="B56" s="71"/>
      <c r="C56" s="3"/>
      <c r="D56" s="5"/>
      <c r="E56" s="6"/>
      <c r="F56" s="89"/>
      <c r="G56" s="16"/>
      <c r="H56" s="89"/>
      <c r="I56" s="16"/>
      <c r="J56" s="89"/>
      <c r="K56" s="16"/>
      <c r="L56" s="19"/>
    </row>
    <row r="57" spans="1:13" ht="17.399999999999999">
      <c r="A57" s="58"/>
      <c r="B57" s="72"/>
      <c r="C57" s="22" t="s">
        <v>25</v>
      </c>
      <c r="D57" s="28"/>
      <c r="E57" s="29"/>
      <c r="F57" s="88"/>
      <c r="G57" s="94"/>
      <c r="H57" s="88"/>
      <c r="I57" s="94"/>
      <c r="J57" s="88"/>
      <c r="K57" s="94"/>
      <c r="L57" s="63"/>
    </row>
    <row r="58" spans="1:13">
      <c r="A58" s="1"/>
      <c r="B58" s="9">
        <v>120.1</v>
      </c>
      <c r="C58" s="76" t="s">
        <v>189</v>
      </c>
      <c r="D58" s="102"/>
      <c r="E58" s="103" t="s">
        <v>22</v>
      </c>
      <c r="F58" s="106"/>
      <c r="G58" s="127">
        <f>F58*D58</f>
        <v>0</v>
      </c>
      <c r="H58" s="109"/>
      <c r="I58" s="127">
        <f>H58*D58</f>
        <v>0</v>
      </c>
      <c r="J58" s="109"/>
      <c r="K58" s="128">
        <f>J58*D58</f>
        <v>0</v>
      </c>
      <c r="L58" s="129">
        <f>K58+I58+G58</f>
        <v>0</v>
      </c>
    </row>
    <row r="59" spans="1:13">
      <c r="A59" s="1"/>
      <c r="B59" s="9">
        <v>120.11</v>
      </c>
      <c r="C59" s="8" t="s">
        <v>88</v>
      </c>
      <c r="D59" s="102"/>
      <c r="E59" s="103" t="s">
        <v>13</v>
      </c>
      <c r="F59" s="109"/>
      <c r="G59" s="127">
        <f t="shared" ref="G59:G62" si="14">F59*D59</f>
        <v>0</v>
      </c>
      <c r="H59" s="109"/>
      <c r="I59" s="127">
        <f t="shared" ref="I59:I62" si="15">H59*D59</f>
        <v>0</v>
      </c>
      <c r="J59" s="106"/>
      <c r="K59" s="128">
        <f t="shared" ref="K59:K62" si="16">J59*D59</f>
        <v>0</v>
      </c>
      <c r="L59" s="129">
        <f t="shared" ref="L59:L62" si="17">K59+I59+G59</f>
        <v>0</v>
      </c>
    </row>
    <row r="60" spans="1:13">
      <c r="A60" s="1"/>
      <c r="B60" s="9">
        <v>120.11499999999999</v>
      </c>
      <c r="C60" s="76" t="s">
        <v>190</v>
      </c>
      <c r="D60" s="102"/>
      <c r="E60" s="103" t="s">
        <v>13</v>
      </c>
      <c r="F60" s="106"/>
      <c r="G60" s="127">
        <f t="shared" si="14"/>
        <v>0</v>
      </c>
      <c r="H60" s="109"/>
      <c r="I60" s="127">
        <f t="shared" si="15"/>
        <v>0</v>
      </c>
      <c r="J60" s="109"/>
      <c r="K60" s="128">
        <f t="shared" si="16"/>
        <v>0</v>
      </c>
      <c r="L60" s="129">
        <f t="shared" si="17"/>
        <v>0</v>
      </c>
    </row>
    <row r="61" spans="1:13">
      <c r="A61" s="83"/>
      <c r="B61" s="9">
        <v>120.14</v>
      </c>
      <c r="C61" s="76" t="s">
        <v>191</v>
      </c>
      <c r="D61" s="102"/>
      <c r="E61" s="103" t="s">
        <v>13</v>
      </c>
      <c r="F61" s="106"/>
      <c r="G61" s="127">
        <f t="shared" si="14"/>
        <v>0</v>
      </c>
      <c r="H61" s="109"/>
      <c r="I61" s="127">
        <f t="shared" si="15"/>
        <v>0</v>
      </c>
      <c r="J61" s="109"/>
      <c r="K61" s="128">
        <f t="shared" si="16"/>
        <v>0</v>
      </c>
      <c r="L61" s="129">
        <f t="shared" si="17"/>
        <v>0</v>
      </c>
    </row>
    <row r="62" spans="1:13">
      <c r="A62" s="83"/>
      <c r="B62" s="9">
        <v>120.16</v>
      </c>
      <c r="C62" s="76" t="s">
        <v>192</v>
      </c>
      <c r="D62" s="102"/>
      <c r="E62" s="103" t="s">
        <v>22</v>
      </c>
      <c r="F62" s="106"/>
      <c r="G62" s="127">
        <f t="shared" si="14"/>
        <v>0</v>
      </c>
      <c r="H62" s="109"/>
      <c r="I62" s="127">
        <f t="shared" si="15"/>
        <v>0</v>
      </c>
      <c r="J62" s="109"/>
      <c r="K62" s="128">
        <f t="shared" si="16"/>
        <v>0</v>
      </c>
      <c r="L62" s="129">
        <f t="shared" si="17"/>
        <v>0</v>
      </c>
    </row>
    <row r="63" spans="1:13">
      <c r="A63" s="58"/>
      <c r="B63" s="70"/>
      <c r="C63" s="24" t="s">
        <v>26</v>
      </c>
      <c r="D63" s="120"/>
      <c r="E63" s="121"/>
      <c r="F63" s="122"/>
      <c r="G63" s="125">
        <f>SUM(G57:G62)</f>
        <v>0</v>
      </c>
      <c r="H63" s="122"/>
      <c r="I63" s="125">
        <f>SUM(I57:I62)</f>
        <v>0</v>
      </c>
      <c r="J63" s="122"/>
      <c r="K63" s="125">
        <f>SUM(K57:K62)</f>
        <v>0</v>
      </c>
      <c r="L63" s="126">
        <f t="shared" ref="L63" si="18">G63+I63+K63</f>
        <v>0</v>
      </c>
    </row>
    <row r="64" spans="1:13" ht="15.6" thickBot="1">
      <c r="A64" s="61"/>
      <c r="B64" s="71"/>
      <c r="C64" s="3"/>
      <c r="D64" s="5"/>
      <c r="E64" s="6"/>
      <c r="F64" s="89"/>
      <c r="G64" s="16"/>
      <c r="H64" s="89"/>
      <c r="I64" s="16"/>
      <c r="J64" s="89"/>
      <c r="K64" s="16"/>
      <c r="L64" s="19"/>
    </row>
    <row r="65" spans="1:15" ht="17.399999999999999">
      <c r="A65" s="1"/>
      <c r="B65" s="72"/>
      <c r="C65" s="22" t="s">
        <v>27</v>
      </c>
      <c r="D65" s="30"/>
      <c r="F65" s="88"/>
      <c r="G65" s="31"/>
      <c r="H65" s="88"/>
      <c r="I65" s="31"/>
      <c r="J65" s="88"/>
      <c r="K65" s="31"/>
      <c r="L65" s="64"/>
    </row>
    <row r="66" spans="1:15">
      <c r="A66" s="83"/>
      <c r="B66" s="9">
        <v>130.10499999999999</v>
      </c>
      <c r="C66" s="76" t="s">
        <v>160</v>
      </c>
      <c r="D66" s="102"/>
      <c r="E66" s="103" t="s">
        <v>13</v>
      </c>
      <c r="F66" s="106"/>
      <c r="G66" s="127">
        <f>F66*D66</f>
        <v>0</v>
      </c>
      <c r="H66" s="109"/>
      <c r="I66" s="127">
        <f>H66*D66</f>
        <v>0</v>
      </c>
      <c r="J66" s="109"/>
      <c r="K66" s="128">
        <f>J66*D66</f>
        <v>0</v>
      </c>
      <c r="L66" s="129">
        <f t="shared" ref="L66:L83" si="19">G66+I66+K66</f>
        <v>0</v>
      </c>
      <c r="M66" s="85"/>
      <c r="N66" s="84"/>
      <c r="O66" s="29"/>
    </row>
    <row r="67" spans="1:15">
      <c r="A67" s="83"/>
      <c r="B67" s="9">
        <v>130.11000000000001</v>
      </c>
      <c r="C67" s="76" t="s">
        <v>194</v>
      </c>
      <c r="D67" s="102"/>
      <c r="E67" s="103" t="s">
        <v>13</v>
      </c>
      <c r="F67" s="106"/>
      <c r="G67" s="127">
        <f t="shared" ref="G67:G87" si="20">F67*D67</f>
        <v>0</v>
      </c>
      <c r="H67" s="109"/>
      <c r="I67" s="127">
        <f t="shared" ref="I67:I87" si="21">H67*D67</f>
        <v>0</v>
      </c>
      <c r="J67" s="109"/>
      <c r="K67" s="128">
        <f t="shared" ref="K67:K87" si="22">J67*D67</f>
        <v>0</v>
      </c>
      <c r="L67" s="129">
        <f t="shared" si="19"/>
        <v>0</v>
      </c>
      <c r="M67" s="85"/>
      <c r="N67" s="84"/>
      <c r="O67" s="29"/>
    </row>
    <row r="68" spans="1:15">
      <c r="A68" s="83"/>
      <c r="B68" s="9">
        <v>130.11500000000001</v>
      </c>
      <c r="C68" s="76" t="s">
        <v>180</v>
      </c>
      <c r="D68" s="102"/>
      <c r="E68" s="103" t="s">
        <v>13</v>
      </c>
      <c r="F68" s="106"/>
      <c r="G68" s="127">
        <f t="shared" si="20"/>
        <v>0</v>
      </c>
      <c r="H68" s="109"/>
      <c r="I68" s="127">
        <f t="shared" si="21"/>
        <v>0</v>
      </c>
      <c r="J68" s="109"/>
      <c r="K68" s="128">
        <f t="shared" si="22"/>
        <v>0</v>
      </c>
      <c r="L68" s="129">
        <f t="shared" si="19"/>
        <v>0</v>
      </c>
      <c r="M68" s="85"/>
      <c r="N68" s="84"/>
    </row>
    <row r="69" spans="1:15">
      <c r="A69" s="83"/>
      <c r="B69" s="9">
        <v>130.12</v>
      </c>
      <c r="C69" s="76" t="s">
        <v>127</v>
      </c>
      <c r="D69" s="102"/>
      <c r="E69" s="103" t="s">
        <v>13</v>
      </c>
      <c r="F69" s="109"/>
      <c r="G69" s="127">
        <f t="shared" si="20"/>
        <v>0</v>
      </c>
      <c r="H69" s="106"/>
      <c r="I69" s="127">
        <f t="shared" si="21"/>
        <v>0</v>
      </c>
      <c r="J69" s="109"/>
      <c r="K69" s="128">
        <f t="shared" si="22"/>
        <v>0</v>
      </c>
      <c r="L69" s="129">
        <f t="shared" ref="L69" si="23">G69+I69+K69</f>
        <v>0</v>
      </c>
      <c r="M69" s="85"/>
      <c r="N69" s="84"/>
    </row>
    <row r="70" spans="1:15">
      <c r="A70" s="83"/>
      <c r="B70" s="9">
        <v>130.125</v>
      </c>
      <c r="C70" s="76" t="s">
        <v>126</v>
      </c>
      <c r="D70" s="102"/>
      <c r="E70" s="103" t="s">
        <v>111</v>
      </c>
      <c r="F70" s="106"/>
      <c r="G70" s="127">
        <f t="shared" si="20"/>
        <v>0</v>
      </c>
      <c r="H70" s="109"/>
      <c r="I70" s="127">
        <f t="shared" si="21"/>
        <v>0</v>
      </c>
      <c r="J70" s="109"/>
      <c r="K70" s="128">
        <f t="shared" si="22"/>
        <v>0</v>
      </c>
      <c r="L70" s="129">
        <f t="shared" ref="L70" si="24">G70+I70+K70</f>
        <v>0</v>
      </c>
      <c r="M70" s="85"/>
      <c r="N70" s="84"/>
    </row>
    <row r="71" spans="1:15">
      <c r="A71" s="83"/>
      <c r="B71" s="9">
        <v>130.13</v>
      </c>
      <c r="C71" s="8" t="s">
        <v>95</v>
      </c>
      <c r="D71" s="102"/>
      <c r="E71" s="103" t="s">
        <v>111</v>
      </c>
      <c r="F71" s="109"/>
      <c r="G71" s="127">
        <f t="shared" si="20"/>
        <v>0</v>
      </c>
      <c r="H71" s="109"/>
      <c r="I71" s="127">
        <f t="shared" si="21"/>
        <v>0</v>
      </c>
      <c r="J71" s="109"/>
      <c r="K71" s="128">
        <f t="shared" si="22"/>
        <v>0</v>
      </c>
      <c r="L71" s="129">
        <f t="shared" si="19"/>
        <v>0</v>
      </c>
    </row>
    <row r="72" spans="1:15">
      <c r="A72" s="83"/>
      <c r="B72" s="9">
        <v>130.13999999999999</v>
      </c>
      <c r="C72" s="76" t="s">
        <v>196</v>
      </c>
      <c r="D72" s="102"/>
      <c r="E72" s="103" t="s">
        <v>13</v>
      </c>
      <c r="F72" s="109"/>
      <c r="G72" s="127">
        <f t="shared" si="20"/>
        <v>0</v>
      </c>
      <c r="H72" s="106"/>
      <c r="I72" s="127">
        <f t="shared" si="21"/>
        <v>0</v>
      </c>
      <c r="J72" s="109"/>
      <c r="K72" s="128">
        <f t="shared" si="22"/>
        <v>0</v>
      </c>
      <c r="L72" s="129">
        <f t="shared" si="19"/>
        <v>0</v>
      </c>
    </row>
    <row r="73" spans="1:15">
      <c r="A73" s="83"/>
      <c r="B73" s="9">
        <v>130.14500000000001</v>
      </c>
      <c r="C73" s="76" t="s">
        <v>195</v>
      </c>
      <c r="D73" s="102"/>
      <c r="E73" s="103" t="s">
        <v>13</v>
      </c>
      <c r="F73" s="109"/>
      <c r="G73" s="127">
        <f t="shared" si="20"/>
        <v>0</v>
      </c>
      <c r="H73" s="106"/>
      <c r="I73" s="127">
        <f t="shared" si="21"/>
        <v>0</v>
      </c>
      <c r="J73" s="109"/>
      <c r="K73" s="128">
        <f t="shared" si="22"/>
        <v>0</v>
      </c>
      <c r="L73" s="129">
        <f t="shared" si="19"/>
        <v>0</v>
      </c>
    </row>
    <row r="74" spans="1:15">
      <c r="A74" s="1"/>
      <c r="B74" s="9">
        <v>130.15</v>
      </c>
      <c r="C74" s="76" t="s">
        <v>172</v>
      </c>
      <c r="D74" s="102"/>
      <c r="E74" s="103" t="s">
        <v>20</v>
      </c>
      <c r="F74" s="109"/>
      <c r="G74" s="127">
        <f t="shared" si="20"/>
        <v>0</v>
      </c>
      <c r="H74" s="109"/>
      <c r="I74" s="127">
        <f t="shared" si="21"/>
        <v>0</v>
      </c>
      <c r="J74" s="106"/>
      <c r="K74" s="128">
        <f t="shared" si="22"/>
        <v>0</v>
      </c>
      <c r="L74" s="129">
        <f t="shared" si="19"/>
        <v>0</v>
      </c>
    </row>
    <row r="75" spans="1:15">
      <c r="A75" s="1"/>
      <c r="B75" s="9">
        <v>130.155</v>
      </c>
      <c r="C75" s="76" t="s">
        <v>128</v>
      </c>
      <c r="D75" s="102"/>
      <c r="E75" s="103" t="s">
        <v>20</v>
      </c>
      <c r="F75" s="109"/>
      <c r="G75" s="127">
        <f t="shared" si="20"/>
        <v>0</v>
      </c>
      <c r="H75" s="109"/>
      <c r="I75" s="127">
        <f t="shared" si="21"/>
        <v>0</v>
      </c>
      <c r="J75" s="106"/>
      <c r="K75" s="128">
        <f t="shared" si="22"/>
        <v>0</v>
      </c>
      <c r="L75" s="129">
        <f t="shared" ref="L75" si="25">G75+I75+K75</f>
        <v>0</v>
      </c>
    </row>
    <row r="76" spans="1:15">
      <c r="A76" s="83"/>
      <c r="B76" s="9">
        <v>130.16499999999999</v>
      </c>
      <c r="C76" s="8" t="s">
        <v>50</v>
      </c>
      <c r="D76" s="102"/>
      <c r="E76" s="103" t="s">
        <v>22</v>
      </c>
      <c r="F76" s="106"/>
      <c r="G76" s="127">
        <f t="shared" si="20"/>
        <v>0</v>
      </c>
      <c r="H76" s="109"/>
      <c r="I76" s="127">
        <f t="shared" si="21"/>
        <v>0</v>
      </c>
      <c r="J76" s="109"/>
      <c r="K76" s="128">
        <f t="shared" si="22"/>
        <v>0</v>
      </c>
      <c r="L76" s="129">
        <f t="shared" si="19"/>
        <v>0</v>
      </c>
    </row>
    <row r="77" spans="1:15">
      <c r="A77" s="1"/>
      <c r="B77" s="69" t="s">
        <v>149</v>
      </c>
      <c r="C77" s="8" t="s">
        <v>51</v>
      </c>
      <c r="D77" s="102"/>
      <c r="E77" s="103" t="s">
        <v>22</v>
      </c>
      <c r="F77" s="106"/>
      <c r="G77" s="127">
        <f t="shared" si="20"/>
        <v>0</v>
      </c>
      <c r="H77" s="109"/>
      <c r="I77" s="127">
        <f t="shared" si="21"/>
        <v>0</v>
      </c>
      <c r="J77" s="109"/>
      <c r="K77" s="128">
        <f t="shared" si="22"/>
        <v>0</v>
      </c>
      <c r="L77" s="129">
        <f t="shared" si="19"/>
        <v>0</v>
      </c>
    </row>
    <row r="78" spans="1:15">
      <c r="A78" s="83"/>
      <c r="B78" s="9">
        <v>130.18</v>
      </c>
      <c r="C78" s="8" t="s">
        <v>28</v>
      </c>
      <c r="D78" s="102"/>
      <c r="E78" s="103" t="s">
        <v>13</v>
      </c>
      <c r="F78" s="109"/>
      <c r="G78" s="127">
        <f t="shared" si="20"/>
        <v>0</v>
      </c>
      <c r="H78" s="106"/>
      <c r="I78" s="127">
        <f t="shared" si="21"/>
        <v>0</v>
      </c>
      <c r="J78" s="109"/>
      <c r="K78" s="128">
        <f t="shared" si="22"/>
        <v>0</v>
      </c>
      <c r="L78" s="129">
        <f t="shared" si="19"/>
        <v>0</v>
      </c>
    </row>
    <row r="79" spans="1:15">
      <c r="A79" s="83"/>
      <c r="B79" s="9">
        <v>130.185</v>
      </c>
      <c r="C79" s="76" t="s">
        <v>112</v>
      </c>
      <c r="D79" s="102"/>
      <c r="E79" s="103" t="s">
        <v>13</v>
      </c>
      <c r="F79" s="109"/>
      <c r="G79" s="127">
        <f t="shared" si="20"/>
        <v>0</v>
      </c>
      <c r="H79" s="106"/>
      <c r="I79" s="127">
        <f t="shared" si="21"/>
        <v>0</v>
      </c>
      <c r="J79" s="109"/>
      <c r="K79" s="128">
        <f t="shared" si="22"/>
        <v>0</v>
      </c>
      <c r="L79" s="129">
        <f t="shared" si="19"/>
        <v>0</v>
      </c>
    </row>
    <row r="80" spans="1:15">
      <c r="A80" s="83"/>
      <c r="B80" s="9">
        <v>130.19999999999999</v>
      </c>
      <c r="C80" s="8" t="s">
        <v>52</v>
      </c>
      <c r="D80" s="102"/>
      <c r="E80" s="103" t="s">
        <v>22</v>
      </c>
      <c r="F80" s="109"/>
      <c r="G80" s="127">
        <f t="shared" si="20"/>
        <v>0</v>
      </c>
      <c r="H80" s="106"/>
      <c r="I80" s="127">
        <f t="shared" si="21"/>
        <v>0</v>
      </c>
      <c r="J80" s="109"/>
      <c r="K80" s="128">
        <f t="shared" si="22"/>
        <v>0</v>
      </c>
      <c r="L80" s="129">
        <f t="shared" si="19"/>
        <v>0</v>
      </c>
    </row>
    <row r="81" spans="1:12">
      <c r="A81" s="83"/>
      <c r="B81" s="9">
        <v>130.20500000000001</v>
      </c>
      <c r="C81" s="76" t="s">
        <v>161</v>
      </c>
      <c r="D81" s="102"/>
      <c r="E81" s="103" t="s">
        <v>20</v>
      </c>
      <c r="F81" s="109"/>
      <c r="G81" s="127">
        <f t="shared" si="20"/>
        <v>0</v>
      </c>
      <c r="H81" s="106"/>
      <c r="I81" s="127">
        <f t="shared" si="21"/>
        <v>0</v>
      </c>
      <c r="J81" s="109"/>
      <c r="K81" s="128">
        <f t="shared" si="22"/>
        <v>0</v>
      </c>
      <c r="L81" s="129">
        <f t="shared" si="19"/>
        <v>0</v>
      </c>
    </row>
    <row r="82" spans="1:12">
      <c r="A82" s="1"/>
      <c r="B82" s="9">
        <v>130.215000000001</v>
      </c>
      <c r="C82" s="8" t="s">
        <v>53</v>
      </c>
      <c r="D82" s="102"/>
      <c r="E82" s="103" t="s">
        <v>22</v>
      </c>
      <c r="F82" s="109"/>
      <c r="G82" s="127">
        <f t="shared" si="20"/>
        <v>0</v>
      </c>
      <c r="H82" s="106"/>
      <c r="I82" s="127">
        <f t="shared" si="21"/>
        <v>0</v>
      </c>
      <c r="J82" s="109"/>
      <c r="K82" s="128">
        <f t="shared" si="22"/>
        <v>0</v>
      </c>
      <c r="L82" s="129">
        <f t="shared" si="19"/>
        <v>0</v>
      </c>
    </row>
    <row r="83" spans="1:12">
      <c r="A83" s="1"/>
      <c r="B83" s="9">
        <v>130.23500000000101</v>
      </c>
      <c r="C83" s="8" t="s">
        <v>54</v>
      </c>
      <c r="D83" s="102"/>
      <c r="E83" s="103" t="s">
        <v>13</v>
      </c>
      <c r="F83" s="109"/>
      <c r="G83" s="127">
        <f t="shared" si="20"/>
        <v>0</v>
      </c>
      <c r="H83" s="106"/>
      <c r="I83" s="127">
        <f t="shared" si="21"/>
        <v>0</v>
      </c>
      <c r="J83" s="109"/>
      <c r="K83" s="128">
        <f t="shared" si="22"/>
        <v>0</v>
      </c>
      <c r="L83" s="129">
        <f t="shared" si="19"/>
        <v>0</v>
      </c>
    </row>
    <row r="84" spans="1:12">
      <c r="A84" s="1"/>
      <c r="B84" s="9">
        <v>130.25000000000099</v>
      </c>
      <c r="C84" s="8" t="s">
        <v>82</v>
      </c>
      <c r="D84" s="102"/>
      <c r="E84" s="103" t="s">
        <v>20</v>
      </c>
      <c r="F84" s="109"/>
      <c r="G84" s="127">
        <f t="shared" si="20"/>
        <v>0</v>
      </c>
      <c r="H84" s="106"/>
      <c r="I84" s="127">
        <f t="shared" si="21"/>
        <v>0</v>
      </c>
      <c r="J84" s="109"/>
      <c r="K84" s="128">
        <f t="shared" si="22"/>
        <v>0</v>
      </c>
      <c r="L84" s="129">
        <f t="shared" ref="L84:L88" si="26">G84+I84+K84</f>
        <v>0</v>
      </c>
    </row>
    <row r="85" spans="1:12">
      <c r="A85" s="83"/>
      <c r="B85" s="9">
        <v>130.26500000000101</v>
      </c>
      <c r="C85" s="8" t="s">
        <v>29</v>
      </c>
      <c r="D85" s="102"/>
      <c r="E85" s="103" t="s">
        <v>20</v>
      </c>
      <c r="F85" s="109"/>
      <c r="G85" s="127">
        <f t="shared" si="20"/>
        <v>0</v>
      </c>
      <c r="H85" s="106"/>
      <c r="I85" s="127">
        <f t="shared" si="21"/>
        <v>0</v>
      </c>
      <c r="J85" s="109"/>
      <c r="K85" s="128">
        <f t="shared" si="22"/>
        <v>0</v>
      </c>
      <c r="L85" s="129">
        <f t="shared" si="26"/>
        <v>0</v>
      </c>
    </row>
    <row r="86" spans="1:12">
      <c r="A86" s="1"/>
      <c r="B86" s="9">
        <v>130.275000000001</v>
      </c>
      <c r="C86" s="8" t="s">
        <v>55</v>
      </c>
      <c r="D86" s="102"/>
      <c r="E86" s="103" t="s">
        <v>13</v>
      </c>
      <c r="F86" s="109"/>
      <c r="G86" s="127">
        <f t="shared" si="20"/>
        <v>0</v>
      </c>
      <c r="H86" s="106"/>
      <c r="I86" s="127">
        <f t="shared" si="21"/>
        <v>0</v>
      </c>
      <c r="J86" s="109"/>
      <c r="K86" s="128">
        <f t="shared" si="22"/>
        <v>0</v>
      </c>
      <c r="L86" s="129">
        <f t="shared" si="26"/>
        <v>0</v>
      </c>
    </row>
    <row r="87" spans="1:12">
      <c r="A87" s="83"/>
      <c r="B87" s="9">
        <v>130.280000000001</v>
      </c>
      <c r="C87" s="76" t="s">
        <v>162</v>
      </c>
      <c r="D87" s="102"/>
      <c r="E87" s="103" t="s">
        <v>13</v>
      </c>
      <c r="F87" s="106"/>
      <c r="G87" s="127">
        <f t="shared" si="20"/>
        <v>0</v>
      </c>
      <c r="H87" s="109"/>
      <c r="I87" s="127">
        <f t="shared" si="21"/>
        <v>0</v>
      </c>
      <c r="J87" s="109"/>
      <c r="K87" s="128">
        <f t="shared" si="22"/>
        <v>0</v>
      </c>
      <c r="L87" s="129">
        <f t="shared" si="26"/>
        <v>0</v>
      </c>
    </row>
    <row r="88" spans="1:12">
      <c r="A88" s="58"/>
      <c r="B88" s="70"/>
      <c r="C88" s="24" t="s">
        <v>30</v>
      </c>
      <c r="D88" s="120"/>
      <c r="E88" s="121"/>
      <c r="F88" s="122"/>
      <c r="G88" s="125">
        <f>SUM(G65:G87)</f>
        <v>0</v>
      </c>
      <c r="H88" s="122"/>
      <c r="I88" s="125">
        <f>SUM(I65:I87)</f>
        <v>0</v>
      </c>
      <c r="J88" s="122"/>
      <c r="K88" s="125">
        <f>SUM(K65:K87)</f>
        <v>0</v>
      </c>
      <c r="L88" s="126">
        <f t="shared" si="26"/>
        <v>0</v>
      </c>
    </row>
    <row r="89" spans="1:12" ht="15.6" thickBot="1">
      <c r="A89" s="61"/>
      <c r="B89" s="71"/>
      <c r="C89" s="3"/>
      <c r="D89" s="5"/>
      <c r="E89" s="6"/>
      <c r="F89" s="89"/>
      <c r="G89" s="16"/>
      <c r="H89" s="89"/>
      <c r="I89" s="16"/>
      <c r="J89" s="89"/>
      <c r="K89" s="16"/>
      <c r="L89" s="19"/>
    </row>
    <row r="90" spans="1:12" ht="17.399999999999999">
      <c r="A90" s="1"/>
      <c r="B90" s="72"/>
      <c r="C90" s="22" t="s">
        <v>31</v>
      </c>
      <c r="D90" s="26"/>
      <c r="E90" s="27"/>
      <c r="F90" s="88"/>
      <c r="G90" s="93"/>
      <c r="H90" s="88"/>
      <c r="I90" s="93"/>
      <c r="J90" s="88"/>
      <c r="K90" s="93"/>
      <c r="L90" s="62"/>
    </row>
    <row r="91" spans="1:12">
      <c r="A91" s="1"/>
      <c r="B91" s="9" t="s">
        <v>32</v>
      </c>
      <c r="C91" s="76" t="s">
        <v>152</v>
      </c>
      <c r="D91" s="102"/>
      <c r="E91" s="103" t="s">
        <v>113</v>
      </c>
      <c r="F91" s="109"/>
      <c r="G91" s="127">
        <f>F91*D91</f>
        <v>0</v>
      </c>
      <c r="H91" s="109"/>
      <c r="I91" s="127">
        <f>H91*D91</f>
        <v>0</v>
      </c>
      <c r="J91" s="106"/>
      <c r="K91" s="128">
        <f>J91*D91</f>
        <v>0</v>
      </c>
      <c r="L91" s="129">
        <f t="shared" ref="L91:L94" si="27">G91+I91+K91</f>
        <v>0</v>
      </c>
    </row>
    <row r="92" spans="1:12">
      <c r="A92" s="1"/>
      <c r="B92" s="9" t="s">
        <v>33</v>
      </c>
      <c r="C92" s="76" t="s">
        <v>173</v>
      </c>
      <c r="D92" s="172">
        <v>208</v>
      </c>
      <c r="E92" s="103" t="s">
        <v>96</v>
      </c>
      <c r="F92" s="109"/>
      <c r="G92" s="127">
        <f t="shared" ref="G92:G93" si="28">F92*D92</f>
        <v>0</v>
      </c>
      <c r="H92" s="106"/>
      <c r="I92" s="127">
        <f t="shared" ref="I92:I93" si="29">H92*D92</f>
        <v>0</v>
      </c>
      <c r="J92" s="109"/>
      <c r="K92" s="128">
        <f t="shared" ref="K92:K93" si="30">J92*D92</f>
        <v>0</v>
      </c>
      <c r="L92" s="129">
        <f t="shared" si="27"/>
        <v>0</v>
      </c>
    </row>
    <row r="93" spans="1:12">
      <c r="A93" s="1"/>
      <c r="B93" s="9" t="s">
        <v>33</v>
      </c>
      <c r="C93" s="76" t="s">
        <v>174</v>
      </c>
      <c r="D93" s="172">
        <v>117</v>
      </c>
      <c r="E93" s="103" t="s">
        <v>96</v>
      </c>
      <c r="F93" s="109"/>
      <c r="G93" s="127">
        <f t="shared" si="28"/>
        <v>0</v>
      </c>
      <c r="H93" s="106"/>
      <c r="I93" s="127">
        <f t="shared" si="29"/>
        <v>0</v>
      </c>
      <c r="J93" s="109"/>
      <c r="K93" s="128">
        <f t="shared" si="30"/>
        <v>0</v>
      </c>
      <c r="L93" s="129">
        <f t="shared" ref="L93" si="31">G93+I93+K93</f>
        <v>0</v>
      </c>
    </row>
    <row r="94" spans="1:12">
      <c r="A94" s="58"/>
      <c r="B94" s="70"/>
      <c r="C94" s="24" t="s">
        <v>34</v>
      </c>
      <c r="D94" s="120"/>
      <c r="E94" s="121"/>
      <c r="F94" s="122"/>
      <c r="G94" s="125">
        <f>SUM(G90:G93)</f>
        <v>0</v>
      </c>
      <c r="H94" s="122"/>
      <c r="I94" s="125">
        <f>SUM(I90:I93)</f>
        <v>0</v>
      </c>
      <c r="J94" s="122"/>
      <c r="K94" s="125">
        <f>SUM(K90:K93)</f>
        <v>0</v>
      </c>
      <c r="L94" s="126">
        <f t="shared" si="27"/>
        <v>0</v>
      </c>
    </row>
    <row r="95" spans="1:12" ht="15.6" thickBot="1">
      <c r="A95" s="61"/>
      <c r="B95" s="71"/>
      <c r="C95" s="3"/>
      <c r="D95" s="5"/>
      <c r="E95" s="6"/>
      <c r="F95" s="89"/>
      <c r="G95" s="16"/>
      <c r="H95" s="89"/>
      <c r="I95" s="16"/>
      <c r="J95" s="89"/>
      <c r="K95" s="16"/>
      <c r="L95" s="19"/>
    </row>
    <row r="96" spans="1:12" ht="17.399999999999999">
      <c r="A96" s="58"/>
      <c r="B96" s="72"/>
      <c r="C96" s="22" t="s">
        <v>35</v>
      </c>
      <c r="D96" s="26"/>
      <c r="E96" s="27"/>
      <c r="F96" s="88"/>
      <c r="G96" s="93"/>
      <c r="H96" s="88"/>
      <c r="I96" s="93"/>
      <c r="J96" s="88"/>
      <c r="K96" s="93"/>
      <c r="L96" s="62"/>
    </row>
    <row r="97" spans="1:12">
      <c r="A97" s="1"/>
      <c r="B97" s="9">
        <v>150.11000000000001</v>
      </c>
      <c r="C97" s="76" t="s">
        <v>177</v>
      </c>
      <c r="D97" s="42">
        <v>1</v>
      </c>
      <c r="E97" s="99" t="s">
        <v>20</v>
      </c>
      <c r="F97" s="90">
        <v>0</v>
      </c>
      <c r="G97" s="91">
        <f>$D97*F97</f>
        <v>0</v>
      </c>
      <c r="H97" s="90">
        <v>5300</v>
      </c>
      <c r="I97" s="91">
        <f>$D97*H97</f>
        <v>5300</v>
      </c>
      <c r="J97" s="90">
        <v>0</v>
      </c>
      <c r="K97" s="92">
        <f>$D97*J97</f>
        <v>0</v>
      </c>
      <c r="L97" s="17">
        <f>G97+I97+K97</f>
        <v>5300</v>
      </c>
    </row>
    <row r="98" spans="1:12">
      <c r="A98" s="1"/>
      <c r="B98" s="9">
        <v>150.11500000000001</v>
      </c>
      <c r="C98" s="76" t="s">
        <v>187</v>
      </c>
      <c r="D98" s="42">
        <v>1</v>
      </c>
      <c r="E98" s="100" t="s">
        <v>20</v>
      </c>
      <c r="F98" s="90">
        <v>0</v>
      </c>
      <c r="G98" s="91">
        <f t="shared" ref="G98" si="32">$D98*F98</f>
        <v>0</v>
      </c>
      <c r="H98" s="90">
        <v>175000</v>
      </c>
      <c r="I98" s="91">
        <f t="shared" ref="I98" si="33">$D98*H98</f>
        <v>175000</v>
      </c>
      <c r="J98" s="90">
        <v>0</v>
      </c>
      <c r="K98" s="92">
        <f t="shared" ref="K98" si="34">$D98*J98</f>
        <v>0</v>
      </c>
      <c r="L98" s="17">
        <f t="shared" ref="L98" si="35">G98+I98+K98</f>
        <v>175000</v>
      </c>
    </row>
    <row r="99" spans="1:12">
      <c r="A99" s="58"/>
      <c r="B99" s="70"/>
      <c r="C99" s="24" t="s">
        <v>36</v>
      </c>
      <c r="D99" s="25"/>
      <c r="E99" s="10"/>
      <c r="F99" s="88"/>
      <c r="G99" s="15">
        <f>SUM(G96:G98)</f>
        <v>0</v>
      </c>
      <c r="H99" s="88"/>
      <c r="I99" s="15">
        <f>SUM(I96:I98)</f>
        <v>180300</v>
      </c>
      <c r="J99" s="88"/>
      <c r="K99" s="15">
        <f>SUM(K96:K98)</f>
        <v>0</v>
      </c>
      <c r="L99" s="18">
        <f t="shared" ref="L99" si="36">G99+I99+K99</f>
        <v>180300</v>
      </c>
    </row>
    <row r="100" spans="1:12" ht="15.6" thickBot="1">
      <c r="A100" s="61"/>
      <c r="B100" s="71"/>
      <c r="C100" s="3"/>
      <c r="D100" s="5"/>
      <c r="E100" s="6"/>
      <c r="F100" s="89"/>
      <c r="G100" s="16"/>
      <c r="H100" s="89"/>
      <c r="I100" s="16"/>
      <c r="J100" s="89"/>
      <c r="K100" s="16"/>
      <c r="L100" s="19"/>
    </row>
    <row r="101" spans="1:12" ht="15.6" thickBot="1">
      <c r="A101" s="61"/>
      <c r="B101" s="71"/>
      <c r="C101" s="3"/>
      <c r="D101" s="5"/>
      <c r="E101" s="6"/>
      <c r="F101" s="89"/>
      <c r="G101" s="16"/>
      <c r="H101" s="89"/>
      <c r="I101" s="16"/>
      <c r="J101" s="89"/>
      <c r="K101" s="16"/>
      <c r="L101" s="19"/>
    </row>
    <row r="102" spans="1:12" ht="17.399999999999999">
      <c r="A102" s="58"/>
      <c r="B102" s="72"/>
      <c r="C102" s="22" t="s">
        <v>37</v>
      </c>
      <c r="D102" s="30"/>
      <c r="F102" s="88"/>
      <c r="G102" s="31"/>
      <c r="H102" s="88"/>
      <c r="I102" s="31"/>
      <c r="J102" s="88"/>
      <c r="K102" s="31"/>
      <c r="L102" s="64"/>
    </row>
    <row r="103" spans="1:12">
      <c r="A103" s="1"/>
      <c r="B103" s="9">
        <v>170.1</v>
      </c>
      <c r="C103" s="76" t="s">
        <v>175</v>
      </c>
      <c r="D103" s="131"/>
      <c r="E103" s="99" t="s">
        <v>22</v>
      </c>
      <c r="F103" s="109">
        <v>0</v>
      </c>
      <c r="G103" s="127">
        <f>$D103*F103</f>
        <v>0</v>
      </c>
      <c r="H103" s="104"/>
      <c r="I103" s="127">
        <f t="shared" ref="I103:I140" si="37">$D103*H103</f>
        <v>0</v>
      </c>
      <c r="J103" s="109"/>
      <c r="K103" s="128">
        <f>$D103*J103</f>
        <v>0</v>
      </c>
      <c r="L103" s="129">
        <f>G103+H103+K103</f>
        <v>0</v>
      </c>
    </row>
    <row r="104" spans="1:12" hidden="1">
      <c r="A104" s="1"/>
      <c r="B104" s="9">
        <v>170.10499999999999</v>
      </c>
      <c r="C104" s="8" t="s">
        <v>56</v>
      </c>
      <c r="D104" s="102"/>
      <c r="E104" s="100" t="s">
        <v>22</v>
      </c>
      <c r="F104" s="109">
        <v>0</v>
      </c>
      <c r="G104" s="127">
        <f t="shared" ref="G104:G140" si="38">$D104*F104</f>
        <v>0</v>
      </c>
      <c r="H104" s="109"/>
      <c r="I104" s="127">
        <f t="shared" si="37"/>
        <v>0</v>
      </c>
      <c r="J104" s="109"/>
      <c r="K104" s="128">
        <f t="shared" ref="K104:K140" si="39">$D104*J104</f>
        <v>0</v>
      </c>
      <c r="L104" s="129">
        <f t="shared" ref="L104:L139" si="40">G104+H104+K104</f>
        <v>0</v>
      </c>
    </row>
    <row r="105" spans="1:12" hidden="1">
      <c r="A105" s="1"/>
      <c r="B105" s="9">
        <v>170.11</v>
      </c>
      <c r="C105" s="8" t="s">
        <v>57</v>
      </c>
      <c r="D105" s="102"/>
      <c r="E105" s="100" t="s">
        <v>22</v>
      </c>
      <c r="F105" s="109">
        <v>0</v>
      </c>
      <c r="G105" s="127">
        <f t="shared" si="38"/>
        <v>0</v>
      </c>
      <c r="H105" s="109"/>
      <c r="I105" s="127">
        <f t="shared" si="37"/>
        <v>0</v>
      </c>
      <c r="J105" s="109"/>
      <c r="K105" s="128">
        <f t="shared" si="39"/>
        <v>0</v>
      </c>
      <c r="L105" s="129">
        <f t="shared" si="40"/>
        <v>0</v>
      </c>
    </row>
    <row r="106" spans="1:12" hidden="1">
      <c r="A106" s="1"/>
      <c r="B106" s="9">
        <v>170.11500000000001</v>
      </c>
      <c r="C106" s="76" t="s">
        <v>125</v>
      </c>
      <c r="D106" s="102"/>
      <c r="E106" s="99" t="s">
        <v>22</v>
      </c>
      <c r="F106" s="109">
        <v>0</v>
      </c>
      <c r="G106" s="127">
        <f t="shared" si="38"/>
        <v>0</v>
      </c>
      <c r="H106" s="109"/>
      <c r="I106" s="127">
        <f t="shared" si="37"/>
        <v>0</v>
      </c>
      <c r="J106" s="109"/>
      <c r="K106" s="128">
        <f t="shared" si="39"/>
        <v>0</v>
      </c>
      <c r="L106" s="129">
        <f t="shared" si="40"/>
        <v>0</v>
      </c>
    </row>
    <row r="107" spans="1:12" hidden="1">
      <c r="A107" s="1"/>
      <c r="B107" s="9">
        <v>170.12</v>
      </c>
      <c r="C107" s="8" t="s">
        <v>58</v>
      </c>
      <c r="D107" s="102"/>
      <c r="E107" s="100" t="s">
        <v>22</v>
      </c>
      <c r="F107" s="109">
        <v>0</v>
      </c>
      <c r="G107" s="127">
        <f t="shared" si="38"/>
        <v>0</v>
      </c>
      <c r="H107" s="109"/>
      <c r="I107" s="127">
        <f t="shared" si="37"/>
        <v>0</v>
      </c>
      <c r="J107" s="109"/>
      <c r="K107" s="128">
        <f t="shared" si="39"/>
        <v>0</v>
      </c>
      <c r="L107" s="129">
        <f t="shared" si="40"/>
        <v>0</v>
      </c>
    </row>
    <row r="108" spans="1:12" hidden="1">
      <c r="A108" s="1"/>
      <c r="B108" s="9">
        <v>170.125</v>
      </c>
      <c r="C108" s="76" t="s">
        <v>142</v>
      </c>
      <c r="D108" s="102"/>
      <c r="E108" s="99" t="s">
        <v>20</v>
      </c>
      <c r="F108" s="109">
        <v>0</v>
      </c>
      <c r="G108" s="127">
        <f t="shared" si="38"/>
        <v>0</v>
      </c>
      <c r="H108" s="109"/>
      <c r="I108" s="127">
        <f t="shared" si="37"/>
        <v>0</v>
      </c>
      <c r="J108" s="109"/>
      <c r="K108" s="128">
        <f t="shared" si="39"/>
        <v>0</v>
      </c>
      <c r="L108" s="129">
        <f t="shared" si="40"/>
        <v>0</v>
      </c>
    </row>
    <row r="109" spans="1:12" hidden="1">
      <c r="A109" s="1"/>
      <c r="B109" s="9">
        <v>170.13</v>
      </c>
      <c r="C109" s="76" t="s">
        <v>143</v>
      </c>
      <c r="D109" s="102"/>
      <c r="E109" s="99" t="s">
        <v>20</v>
      </c>
      <c r="F109" s="109">
        <v>0</v>
      </c>
      <c r="G109" s="127">
        <f t="shared" si="38"/>
        <v>0</v>
      </c>
      <c r="H109" s="109"/>
      <c r="I109" s="127">
        <f t="shared" si="37"/>
        <v>0</v>
      </c>
      <c r="J109" s="109"/>
      <c r="K109" s="128">
        <f t="shared" si="39"/>
        <v>0</v>
      </c>
      <c r="L109" s="129">
        <f t="shared" si="40"/>
        <v>0</v>
      </c>
    </row>
    <row r="110" spans="1:12" hidden="1">
      <c r="A110" s="1"/>
      <c r="B110" s="9">
        <v>170.13499999999999</v>
      </c>
      <c r="C110" s="8" t="s">
        <v>59</v>
      </c>
      <c r="D110" s="102"/>
      <c r="E110" s="100" t="s">
        <v>22</v>
      </c>
      <c r="F110" s="109">
        <v>0</v>
      </c>
      <c r="G110" s="127">
        <f t="shared" si="38"/>
        <v>0</v>
      </c>
      <c r="H110" s="109"/>
      <c r="I110" s="127">
        <f t="shared" si="37"/>
        <v>0</v>
      </c>
      <c r="J110" s="109"/>
      <c r="K110" s="128">
        <f t="shared" si="39"/>
        <v>0</v>
      </c>
      <c r="L110" s="129">
        <f t="shared" si="40"/>
        <v>0</v>
      </c>
    </row>
    <row r="111" spans="1:12" hidden="1">
      <c r="A111" s="1"/>
      <c r="B111" s="9">
        <v>170.14</v>
      </c>
      <c r="C111" s="8" t="s">
        <v>60</v>
      </c>
      <c r="D111" s="102"/>
      <c r="E111" s="100" t="s">
        <v>22</v>
      </c>
      <c r="F111" s="109">
        <v>0</v>
      </c>
      <c r="G111" s="127">
        <f t="shared" si="38"/>
        <v>0</v>
      </c>
      <c r="H111" s="109"/>
      <c r="I111" s="127">
        <f t="shared" si="37"/>
        <v>0</v>
      </c>
      <c r="J111" s="109"/>
      <c r="K111" s="128">
        <f t="shared" si="39"/>
        <v>0</v>
      </c>
      <c r="L111" s="129">
        <f t="shared" si="40"/>
        <v>0</v>
      </c>
    </row>
    <row r="112" spans="1:12" hidden="1">
      <c r="A112" s="1"/>
      <c r="B112" s="9">
        <v>170.14500000000001</v>
      </c>
      <c r="C112" s="76" t="s">
        <v>144</v>
      </c>
      <c r="D112" s="102"/>
      <c r="E112" s="100" t="s">
        <v>20</v>
      </c>
      <c r="F112" s="109">
        <v>0</v>
      </c>
      <c r="G112" s="127">
        <f t="shared" si="38"/>
        <v>0</v>
      </c>
      <c r="H112" s="109"/>
      <c r="I112" s="127">
        <f t="shared" si="37"/>
        <v>0</v>
      </c>
      <c r="J112" s="109"/>
      <c r="K112" s="128">
        <f t="shared" si="39"/>
        <v>0</v>
      </c>
      <c r="L112" s="129">
        <f t="shared" si="40"/>
        <v>0</v>
      </c>
    </row>
    <row r="113" spans="1:12" hidden="1">
      <c r="A113" s="1"/>
      <c r="B113" s="9">
        <v>170.15</v>
      </c>
      <c r="C113" s="76" t="s">
        <v>146</v>
      </c>
      <c r="D113" s="102"/>
      <c r="E113" s="99" t="s">
        <v>22</v>
      </c>
      <c r="F113" s="109">
        <v>0</v>
      </c>
      <c r="G113" s="127">
        <f t="shared" si="38"/>
        <v>0</v>
      </c>
      <c r="H113" s="109"/>
      <c r="I113" s="127">
        <f t="shared" si="37"/>
        <v>0</v>
      </c>
      <c r="J113" s="109"/>
      <c r="K113" s="128">
        <f t="shared" si="39"/>
        <v>0</v>
      </c>
      <c r="L113" s="129">
        <f t="shared" si="40"/>
        <v>0</v>
      </c>
    </row>
    <row r="114" spans="1:12" hidden="1">
      <c r="A114" s="1"/>
      <c r="B114" s="9">
        <v>170.155</v>
      </c>
      <c r="C114" s="76" t="s">
        <v>147</v>
      </c>
      <c r="D114" s="102"/>
      <c r="E114" s="99" t="s">
        <v>22</v>
      </c>
      <c r="F114" s="109">
        <v>0</v>
      </c>
      <c r="G114" s="127">
        <f t="shared" si="38"/>
        <v>0</v>
      </c>
      <c r="H114" s="109"/>
      <c r="I114" s="127">
        <f t="shared" si="37"/>
        <v>0</v>
      </c>
      <c r="J114" s="109"/>
      <c r="K114" s="128">
        <f t="shared" si="39"/>
        <v>0</v>
      </c>
      <c r="L114" s="129">
        <f t="shared" si="40"/>
        <v>0</v>
      </c>
    </row>
    <row r="115" spans="1:12" hidden="1">
      <c r="A115" s="1"/>
      <c r="B115" s="9">
        <v>170.16</v>
      </c>
      <c r="C115" s="8" t="s">
        <v>61</v>
      </c>
      <c r="D115" s="102"/>
      <c r="E115" s="100" t="s">
        <v>20</v>
      </c>
      <c r="F115" s="109">
        <v>0</v>
      </c>
      <c r="G115" s="127">
        <f t="shared" si="38"/>
        <v>0</v>
      </c>
      <c r="H115" s="109"/>
      <c r="I115" s="127">
        <f t="shared" si="37"/>
        <v>0</v>
      </c>
      <c r="J115" s="109"/>
      <c r="K115" s="128">
        <f t="shared" si="39"/>
        <v>0</v>
      </c>
      <c r="L115" s="129">
        <f t="shared" si="40"/>
        <v>0</v>
      </c>
    </row>
    <row r="116" spans="1:12" hidden="1">
      <c r="A116" s="1"/>
      <c r="B116" s="9">
        <v>170.16499999999999</v>
      </c>
      <c r="C116" s="8" t="s">
        <v>62</v>
      </c>
      <c r="D116" s="102"/>
      <c r="E116" s="100" t="s">
        <v>13</v>
      </c>
      <c r="F116" s="109">
        <v>0</v>
      </c>
      <c r="G116" s="127">
        <f t="shared" si="38"/>
        <v>0</v>
      </c>
      <c r="H116" s="109"/>
      <c r="I116" s="127">
        <f t="shared" si="37"/>
        <v>0</v>
      </c>
      <c r="J116" s="109"/>
      <c r="K116" s="128">
        <f t="shared" si="39"/>
        <v>0</v>
      </c>
      <c r="L116" s="129">
        <f t="shared" si="40"/>
        <v>0</v>
      </c>
    </row>
    <row r="117" spans="1:12" hidden="1">
      <c r="A117" s="1"/>
      <c r="B117" s="9">
        <v>170.17</v>
      </c>
      <c r="C117" s="8" t="s">
        <v>69</v>
      </c>
      <c r="D117" s="102"/>
      <c r="E117" s="100" t="s">
        <v>13</v>
      </c>
      <c r="F117" s="109">
        <v>0</v>
      </c>
      <c r="G117" s="127">
        <f t="shared" si="38"/>
        <v>0</v>
      </c>
      <c r="H117" s="109"/>
      <c r="I117" s="127">
        <f t="shared" si="37"/>
        <v>0</v>
      </c>
      <c r="J117" s="109"/>
      <c r="K117" s="128">
        <f t="shared" si="39"/>
        <v>0</v>
      </c>
      <c r="L117" s="129">
        <f t="shared" si="40"/>
        <v>0</v>
      </c>
    </row>
    <row r="118" spans="1:12" hidden="1">
      <c r="A118" s="1"/>
      <c r="B118" s="9">
        <v>170.17500000000001</v>
      </c>
      <c r="C118" s="76" t="s">
        <v>130</v>
      </c>
      <c r="D118" s="102"/>
      <c r="E118" s="99" t="s">
        <v>129</v>
      </c>
      <c r="F118" s="109">
        <v>0</v>
      </c>
      <c r="G118" s="127">
        <f t="shared" si="38"/>
        <v>0</v>
      </c>
      <c r="H118" s="109"/>
      <c r="I118" s="127">
        <f t="shared" si="37"/>
        <v>0</v>
      </c>
      <c r="J118" s="109"/>
      <c r="K118" s="128">
        <f t="shared" si="39"/>
        <v>0</v>
      </c>
      <c r="L118" s="129">
        <f t="shared" si="40"/>
        <v>0</v>
      </c>
    </row>
    <row r="119" spans="1:12" hidden="1">
      <c r="A119" s="1"/>
      <c r="B119" s="9">
        <v>170.18</v>
      </c>
      <c r="C119" s="8" t="s">
        <v>83</v>
      </c>
      <c r="D119" s="102"/>
      <c r="E119" s="100" t="s">
        <v>13</v>
      </c>
      <c r="F119" s="109">
        <v>0</v>
      </c>
      <c r="G119" s="127">
        <f t="shared" si="38"/>
        <v>0</v>
      </c>
      <c r="H119" s="109"/>
      <c r="I119" s="127">
        <f t="shared" si="37"/>
        <v>0</v>
      </c>
      <c r="J119" s="109"/>
      <c r="K119" s="128">
        <f t="shared" si="39"/>
        <v>0</v>
      </c>
      <c r="L119" s="129">
        <f t="shared" si="40"/>
        <v>0</v>
      </c>
    </row>
    <row r="120" spans="1:12" hidden="1">
      <c r="A120" s="1"/>
      <c r="B120" s="9">
        <v>170.185</v>
      </c>
      <c r="C120" s="76" t="s">
        <v>148</v>
      </c>
      <c r="D120" s="102"/>
      <c r="E120" s="99" t="s">
        <v>13</v>
      </c>
      <c r="F120" s="109">
        <v>0</v>
      </c>
      <c r="G120" s="127">
        <f t="shared" si="38"/>
        <v>0</v>
      </c>
      <c r="H120" s="109"/>
      <c r="I120" s="127">
        <f t="shared" si="37"/>
        <v>0</v>
      </c>
      <c r="J120" s="109"/>
      <c r="K120" s="128">
        <f t="shared" si="39"/>
        <v>0</v>
      </c>
      <c r="L120" s="129">
        <f t="shared" si="40"/>
        <v>0</v>
      </c>
    </row>
    <row r="121" spans="1:12" hidden="1">
      <c r="A121" s="1"/>
      <c r="B121" s="9">
        <v>170.19</v>
      </c>
      <c r="C121" s="76" t="s">
        <v>145</v>
      </c>
      <c r="D121" s="102"/>
      <c r="E121" s="99" t="s">
        <v>20</v>
      </c>
      <c r="F121" s="109">
        <v>0</v>
      </c>
      <c r="G121" s="127">
        <f t="shared" si="38"/>
        <v>0</v>
      </c>
      <c r="H121" s="109"/>
      <c r="I121" s="127">
        <f t="shared" si="37"/>
        <v>0</v>
      </c>
      <c r="J121" s="109"/>
      <c r="K121" s="128">
        <f t="shared" si="39"/>
        <v>0</v>
      </c>
      <c r="L121" s="129">
        <f t="shared" si="40"/>
        <v>0</v>
      </c>
    </row>
    <row r="122" spans="1:12" hidden="1">
      <c r="A122" s="1"/>
      <c r="B122" s="9">
        <v>170.19499999999999</v>
      </c>
      <c r="C122" s="76" t="s">
        <v>131</v>
      </c>
      <c r="D122" s="102"/>
      <c r="E122" s="99" t="s">
        <v>20</v>
      </c>
      <c r="F122" s="109">
        <v>0</v>
      </c>
      <c r="G122" s="127">
        <f t="shared" si="38"/>
        <v>0</v>
      </c>
      <c r="H122" s="109"/>
      <c r="I122" s="127">
        <f t="shared" si="37"/>
        <v>0</v>
      </c>
      <c r="J122" s="109"/>
      <c r="K122" s="128">
        <f t="shared" si="39"/>
        <v>0</v>
      </c>
      <c r="L122" s="129">
        <f t="shared" si="40"/>
        <v>0</v>
      </c>
    </row>
    <row r="123" spans="1:12" hidden="1">
      <c r="A123" s="1"/>
      <c r="B123" s="9">
        <v>170.2</v>
      </c>
      <c r="C123" s="76" t="s">
        <v>132</v>
      </c>
      <c r="D123" s="102"/>
      <c r="E123" s="99" t="s">
        <v>20</v>
      </c>
      <c r="F123" s="109">
        <v>0</v>
      </c>
      <c r="G123" s="127">
        <f t="shared" si="38"/>
        <v>0</v>
      </c>
      <c r="H123" s="109"/>
      <c r="I123" s="127">
        <f t="shared" si="37"/>
        <v>0</v>
      </c>
      <c r="J123" s="109"/>
      <c r="K123" s="128">
        <f t="shared" si="39"/>
        <v>0</v>
      </c>
      <c r="L123" s="129">
        <f t="shared" si="40"/>
        <v>0</v>
      </c>
    </row>
    <row r="124" spans="1:12" hidden="1">
      <c r="A124" s="1"/>
      <c r="B124" s="9">
        <v>170.2</v>
      </c>
      <c r="C124" s="76" t="s">
        <v>154</v>
      </c>
      <c r="D124" s="102"/>
      <c r="E124" s="99" t="s">
        <v>20</v>
      </c>
      <c r="F124" s="109">
        <v>0</v>
      </c>
      <c r="G124" s="127">
        <f t="shared" si="38"/>
        <v>0</v>
      </c>
      <c r="H124" s="109"/>
      <c r="I124" s="127">
        <f t="shared" si="37"/>
        <v>0</v>
      </c>
      <c r="J124" s="109"/>
      <c r="K124" s="128">
        <f t="shared" si="39"/>
        <v>0</v>
      </c>
      <c r="L124" s="129">
        <f t="shared" si="40"/>
        <v>0</v>
      </c>
    </row>
    <row r="125" spans="1:12" hidden="1">
      <c r="A125" s="1"/>
      <c r="B125" s="9">
        <v>170.2</v>
      </c>
      <c r="C125" s="76" t="s">
        <v>155</v>
      </c>
      <c r="D125" s="102"/>
      <c r="E125" s="99" t="s">
        <v>20</v>
      </c>
      <c r="F125" s="109">
        <v>0</v>
      </c>
      <c r="G125" s="127">
        <f t="shared" si="38"/>
        <v>0</v>
      </c>
      <c r="H125" s="109"/>
      <c r="I125" s="127">
        <f t="shared" si="37"/>
        <v>0</v>
      </c>
      <c r="J125" s="109"/>
      <c r="K125" s="128">
        <f t="shared" si="39"/>
        <v>0</v>
      </c>
      <c r="L125" s="129">
        <f t="shared" si="40"/>
        <v>0</v>
      </c>
    </row>
    <row r="126" spans="1:12" hidden="1">
      <c r="A126" s="1"/>
      <c r="B126" s="9">
        <v>170.29</v>
      </c>
      <c r="C126" s="8" t="s">
        <v>63</v>
      </c>
      <c r="D126" s="102"/>
      <c r="E126" s="100" t="s">
        <v>20</v>
      </c>
      <c r="F126" s="109">
        <v>0</v>
      </c>
      <c r="G126" s="127">
        <f t="shared" si="38"/>
        <v>0</v>
      </c>
      <c r="H126" s="109"/>
      <c r="I126" s="127">
        <f t="shared" si="37"/>
        <v>0</v>
      </c>
      <c r="J126" s="109"/>
      <c r="K126" s="128">
        <f t="shared" si="39"/>
        <v>0</v>
      </c>
      <c r="L126" s="129">
        <f t="shared" si="40"/>
        <v>0</v>
      </c>
    </row>
    <row r="127" spans="1:12" hidden="1">
      <c r="A127" s="1"/>
      <c r="B127" s="9">
        <v>170.29499999999999</v>
      </c>
      <c r="C127" s="8" t="s">
        <v>64</v>
      </c>
      <c r="D127" s="102"/>
      <c r="E127" s="100" t="s">
        <v>20</v>
      </c>
      <c r="F127" s="109">
        <v>0</v>
      </c>
      <c r="G127" s="127">
        <f t="shared" si="38"/>
        <v>0</v>
      </c>
      <c r="H127" s="109"/>
      <c r="I127" s="127">
        <f t="shared" si="37"/>
        <v>0</v>
      </c>
      <c r="J127" s="109"/>
      <c r="K127" s="128">
        <f t="shared" si="39"/>
        <v>0</v>
      </c>
      <c r="L127" s="129">
        <f t="shared" si="40"/>
        <v>0</v>
      </c>
    </row>
    <row r="128" spans="1:12" hidden="1">
      <c r="A128" s="1"/>
      <c r="B128" s="9">
        <v>170.3</v>
      </c>
      <c r="C128" s="8" t="s">
        <v>66</v>
      </c>
      <c r="D128" s="102"/>
      <c r="E128" s="100" t="s">
        <v>13</v>
      </c>
      <c r="F128" s="109">
        <v>0</v>
      </c>
      <c r="G128" s="127">
        <f t="shared" si="38"/>
        <v>0</v>
      </c>
      <c r="H128" s="109"/>
      <c r="I128" s="127">
        <f t="shared" si="37"/>
        <v>0</v>
      </c>
      <c r="J128" s="109"/>
      <c r="K128" s="128">
        <f t="shared" si="39"/>
        <v>0</v>
      </c>
      <c r="L128" s="129">
        <f t="shared" si="40"/>
        <v>0</v>
      </c>
    </row>
    <row r="129" spans="1:12" hidden="1">
      <c r="A129" s="1"/>
      <c r="B129" s="9">
        <v>170.30500000000001</v>
      </c>
      <c r="C129" s="76" t="s">
        <v>133</v>
      </c>
      <c r="D129" s="102"/>
      <c r="E129" s="99" t="s">
        <v>129</v>
      </c>
      <c r="F129" s="109">
        <v>0</v>
      </c>
      <c r="G129" s="127">
        <f t="shared" si="38"/>
        <v>0</v>
      </c>
      <c r="H129" s="109"/>
      <c r="I129" s="127">
        <f t="shared" si="37"/>
        <v>0</v>
      </c>
      <c r="J129" s="109"/>
      <c r="K129" s="128">
        <f t="shared" si="39"/>
        <v>0</v>
      </c>
      <c r="L129" s="129">
        <f t="shared" si="40"/>
        <v>0</v>
      </c>
    </row>
    <row r="130" spans="1:12" hidden="1">
      <c r="A130" s="1"/>
      <c r="B130" s="9">
        <v>170.31</v>
      </c>
      <c r="C130" s="8" t="s">
        <v>84</v>
      </c>
      <c r="D130" s="102"/>
      <c r="E130" s="100" t="s">
        <v>13</v>
      </c>
      <c r="F130" s="109">
        <v>0</v>
      </c>
      <c r="G130" s="127">
        <f t="shared" si="38"/>
        <v>0</v>
      </c>
      <c r="H130" s="109"/>
      <c r="I130" s="127">
        <f t="shared" si="37"/>
        <v>0</v>
      </c>
      <c r="J130" s="109"/>
      <c r="K130" s="128">
        <f t="shared" si="39"/>
        <v>0</v>
      </c>
      <c r="L130" s="129">
        <f t="shared" si="40"/>
        <v>0</v>
      </c>
    </row>
    <row r="131" spans="1:12" hidden="1">
      <c r="A131" s="1"/>
      <c r="B131" s="9">
        <v>170.315</v>
      </c>
      <c r="C131" s="8" t="s">
        <v>65</v>
      </c>
      <c r="D131" s="102"/>
      <c r="E131" s="100" t="s">
        <v>13</v>
      </c>
      <c r="F131" s="109">
        <v>0</v>
      </c>
      <c r="G131" s="127">
        <f t="shared" si="38"/>
        <v>0</v>
      </c>
      <c r="H131" s="109"/>
      <c r="I131" s="127">
        <f t="shared" si="37"/>
        <v>0</v>
      </c>
      <c r="J131" s="109"/>
      <c r="K131" s="128">
        <f t="shared" si="39"/>
        <v>0</v>
      </c>
      <c r="L131" s="129">
        <f t="shared" si="40"/>
        <v>0</v>
      </c>
    </row>
    <row r="132" spans="1:12" hidden="1">
      <c r="A132" s="1"/>
      <c r="B132" s="9">
        <v>170.32</v>
      </c>
      <c r="C132" s="76" t="s">
        <v>134</v>
      </c>
      <c r="D132" s="102"/>
      <c r="E132" s="99" t="s">
        <v>129</v>
      </c>
      <c r="F132" s="109">
        <v>0</v>
      </c>
      <c r="G132" s="127">
        <f t="shared" si="38"/>
        <v>0</v>
      </c>
      <c r="H132" s="109"/>
      <c r="I132" s="127">
        <f t="shared" si="37"/>
        <v>0</v>
      </c>
      <c r="J132" s="109"/>
      <c r="K132" s="128">
        <f t="shared" si="39"/>
        <v>0</v>
      </c>
      <c r="L132" s="129">
        <f t="shared" si="40"/>
        <v>0</v>
      </c>
    </row>
    <row r="133" spans="1:12" hidden="1">
      <c r="A133" s="1"/>
      <c r="B133" s="9">
        <v>170.42500000000001</v>
      </c>
      <c r="C133" s="76" t="s">
        <v>135</v>
      </c>
      <c r="D133" s="102"/>
      <c r="E133" s="99" t="s">
        <v>13</v>
      </c>
      <c r="F133" s="109">
        <v>0</v>
      </c>
      <c r="G133" s="127">
        <f t="shared" si="38"/>
        <v>0</v>
      </c>
      <c r="H133" s="109"/>
      <c r="I133" s="127">
        <f t="shared" si="37"/>
        <v>0</v>
      </c>
      <c r="J133" s="109"/>
      <c r="K133" s="128">
        <f t="shared" si="39"/>
        <v>0</v>
      </c>
      <c r="L133" s="129">
        <f t="shared" si="40"/>
        <v>0</v>
      </c>
    </row>
    <row r="134" spans="1:12" hidden="1">
      <c r="A134" s="1"/>
      <c r="B134" s="9">
        <v>170.43</v>
      </c>
      <c r="C134" s="76" t="s">
        <v>136</v>
      </c>
      <c r="D134" s="102"/>
      <c r="E134" s="99" t="s">
        <v>20</v>
      </c>
      <c r="F134" s="109">
        <v>500</v>
      </c>
      <c r="G134" s="127">
        <f t="shared" si="38"/>
        <v>0</v>
      </c>
      <c r="H134" s="109"/>
      <c r="I134" s="127">
        <f t="shared" si="37"/>
        <v>0</v>
      </c>
      <c r="J134" s="109"/>
      <c r="K134" s="128">
        <f t="shared" si="39"/>
        <v>0</v>
      </c>
      <c r="L134" s="129">
        <f t="shared" si="40"/>
        <v>0</v>
      </c>
    </row>
    <row r="135" spans="1:12" hidden="1">
      <c r="A135" s="1"/>
      <c r="B135" s="9">
        <v>170.435</v>
      </c>
      <c r="C135" s="76" t="s">
        <v>137</v>
      </c>
      <c r="D135" s="102"/>
      <c r="E135" s="99" t="s">
        <v>20</v>
      </c>
      <c r="F135" s="109">
        <v>0</v>
      </c>
      <c r="G135" s="127">
        <f t="shared" si="38"/>
        <v>0</v>
      </c>
      <c r="H135" s="109"/>
      <c r="I135" s="127">
        <f t="shared" si="37"/>
        <v>0</v>
      </c>
      <c r="J135" s="109"/>
      <c r="K135" s="128">
        <f t="shared" si="39"/>
        <v>0</v>
      </c>
      <c r="L135" s="129">
        <f t="shared" si="40"/>
        <v>0</v>
      </c>
    </row>
    <row r="136" spans="1:12" hidden="1">
      <c r="A136" s="1"/>
      <c r="B136" s="9">
        <v>170.44</v>
      </c>
      <c r="C136" s="76" t="s">
        <v>138</v>
      </c>
      <c r="D136" s="102"/>
      <c r="E136" s="99" t="s">
        <v>13</v>
      </c>
      <c r="F136" s="109">
        <v>0</v>
      </c>
      <c r="G136" s="127">
        <f t="shared" si="38"/>
        <v>0</v>
      </c>
      <c r="H136" s="109"/>
      <c r="I136" s="127">
        <f t="shared" si="37"/>
        <v>0</v>
      </c>
      <c r="J136" s="109"/>
      <c r="K136" s="128">
        <f t="shared" si="39"/>
        <v>0</v>
      </c>
      <c r="L136" s="129">
        <f t="shared" si="40"/>
        <v>0</v>
      </c>
    </row>
    <row r="137" spans="1:12" hidden="1">
      <c r="A137" s="1"/>
      <c r="B137" s="9">
        <v>170.44499999999999</v>
      </c>
      <c r="C137" s="76" t="s">
        <v>139</v>
      </c>
      <c r="D137" s="102"/>
      <c r="E137" s="99" t="s">
        <v>129</v>
      </c>
      <c r="F137" s="109">
        <v>0</v>
      </c>
      <c r="G137" s="127">
        <f t="shared" si="38"/>
        <v>0</v>
      </c>
      <c r="H137" s="109"/>
      <c r="I137" s="127">
        <f t="shared" si="37"/>
        <v>0</v>
      </c>
      <c r="J137" s="109"/>
      <c r="K137" s="128">
        <f t="shared" si="39"/>
        <v>0</v>
      </c>
      <c r="L137" s="129">
        <f t="shared" si="40"/>
        <v>0</v>
      </c>
    </row>
    <row r="138" spans="1:12" hidden="1">
      <c r="A138" s="1"/>
      <c r="B138" s="9">
        <v>170.45</v>
      </c>
      <c r="C138" s="76" t="s">
        <v>140</v>
      </c>
      <c r="D138" s="102"/>
      <c r="E138" s="99" t="s">
        <v>129</v>
      </c>
      <c r="F138" s="109">
        <v>0</v>
      </c>
      <c r="G138" s="127">
        <f t="shared" si="38"/>
        <v>0</v>
      </c>
      <c r="H138" s="109"/>
      <c r="I138" s="127">
        <f t="shared" si="37"/>
        <v>0</v>
      </c>
      <c r="J138" s="109"/>
      <c r="K138" s="128">
        <f t="shared" si="39"/>
        <v>0</v>
      </c>
      <c r="L138" s="129">
        <f t="shared" si="40"/>
        <v>0</v>
      </c>
    </row>
    <row r="139" spans="1:12" hidden="1">
      <c r="A139" s="1"/>
      <c r="B139" s="9">
        <v>170.45500000000001</v>
      </c>
      <c r="C139" s="76" t="s">
        <v>141</v>
      </c>
      <c r="D139" s="102"/>
      <c r="E139" s="99" t="s">
        <v>13</v>
      </c>
      <c r="F139" s="109">
        <v>0</v>
      </c>
      <c r="G139" s="127">
        <f t="shared" si="38"/>
        <v>0</v>
      </c>
      <c r="H139" s="109"/>
      <c r="I139" s="127">
        <f t="shared" si="37"/>
        <v>0</v>
      </c>
      <c r="J139" s="109"/>
      <c r="K139" s="128">
        <f t="shared" si="39"/>
        <v>0</v>
      </c>
      <c r="L139" s="129">
        <f t="shared" si="40"/>
        <v>0</v>
      </c>
    </row>
    <row r="140" spans="1:12">
      <c r="A140" s="83"/>
      <c r="B140" s="9">
        <v>170.46</v>
      </c>
      <c r="C140" s="76" t="s">
        <v>193</v>
      </c>
      <c r="D140" s="102"/>
      <c r="E140" s="100" t="s">
        <v>13</v>
      </c>
      <c r="F140" s="109"/>
      <c r="G140" s="127">
        <f t="shared" si="38"/>
        <v>0</v>
      </c>
      <c r="H140" s="106"/>
      <c r="I140" s="127">
        <f t="shared" si="37"/>
        <v>0</v>
      </c>
      <c r="J140" s="106"/>
      <c r="K140" s="128">
        <f t="shared" si="39"/>
        <v>0</v>
      </c>
      <c r="L140" s="129">
        <f t="shared" ref="L140" si="41">G140+I140+K140</f>
        <v>0</v>
      </c>
    </row>
    <row r="141" spans="1:12">
      <c r="A141" s="83"/>
      <c r="B141" s="9">
        <v>170.57</v>
      </c>
      <c r="C141" s="76" t="s">
        <v>68</v>
      </c>
      <c r="D141" s="130"/>
      <c r="E141" s="100" t="s">
        <v>20</v>
      </c>
      <c r="F141" s="90">
        <v>2000</v>
      </c>
      <c r="G141" s="127">
        <f t="shared" ref="G141:G142" si="42">$D141*F141</f>
        <v>0</v>
      </c>
      <c r="H141" s="109"/>
      <c r="I141" s="127">
        <f t="shared" ref="I141:I142" si="43">$D141*H141</f>
        <v>0</v>
      </c>
      <c r="J141" s="109"/>
      <c r="K141" s="128">
        <f t="shared" ref="K141:K142" si="44">$D141*J141</f>
        <v>0</v>
      </c>
      <c r="L141" s="129">
        <f t="shared" ref="L141:L142" si="45">G141+I141+K141</f>
        <v>0</v>
      </c>
    </row>
    <row r="142" spans="1:12">
      <c r="A142" s="83"/>
      <c r="B142" s="9">
        <v>170.57499999999999</v>
      </c>
      <c r="C142" s="8" t="s">
        <v>67</v>
      </c>
      <c r="D142" s="102"/>
      <c r="E142" s="100" t="s">
        <v>22</v>
      </c>
      <c r="F142" s="90">
        <v>250</v>
      </c>
      <c r="G142" s="127">
        <f t="shared" si="42"/>
        <v>0</v>
      </c>
      <c r="H142" s="109"/>
      <c r="I142" s="127">
        <f t="shared" si="43"/>
        <v>0</v>
      </c>
      <c r="J142" s="109"/>
      <c r="K142" s="128">
        <f t="shared" si="44"/>
        <v>0</v>
      </c>
      <c r="L142" s="129">
        <f t="shared" si="45"/>
        <v>0</v>
      </c>
    </row>
    <row r="143" spans="1:12">
      <c r="A143" s="58"/>
      <c r="B143" s="70"/>
      <c r="C143" s="24" t="s">
        <v>38</v>
      </c>
      <c r="D143" s="25"/>
      <c r="E143" s="10"/>
      <c r="F143" s="32"/>
      <c r="G143" s="125">
        <f>SUM(G102:G142)</f>
        <v>0</v>
      </c>
      <c r="H143" s="132"/>
      <c r="I143" s="125">
        <f>SUM(I102:I142)</f>
        <v>0</v>
      </c>
      <c r="J143" s="132"/>
      <c r="K143" s="125">
        <f>SUM(K102:K142)</f>
        <v>0</v>
      </c>
      <c r="L143" s="126">
        <f>SUM(L103:L142)</f>
        <v>0</v>
      </c>
    </row>
    <row r="144" spans="1:12" ht="15.6" thickBot="1">
      <c r="A144" s="61"/>
      <c r="B144" s="71"/>
      <c r="C144" s="3"/>
      <c r="D144" s="5"/>
      <c r="E144" s="6"/>
      <c r="F144" s="20"/>
      <c r="G144" s="16"/>
      <c r="H144" s="20"/>
      <c r="I144" s="16"/>
      <c r="J144" s="14"/>
      <c r="K144" s="16"/>
      <c r="L144" s="19"/>
    </row>
    <row r="145" spans="1:12">
      <c r="A145" s="58"/>
      <c r="B145" s="72"/>
      <c r="D145" s="30"/>
      <c r="F145" s="33"/>
      <c r="G145" s="31"/>
      <c r="H145" s="33"/>
      <c r="I145" s="31"/>
      <c r="J145" s="33"/>
      <c r="K145" s="31"/>
      <c r="L145" s="64"/>
    </row>
    <row r="146" spans="1:12" ht="17.399999999999999">
      <c r="A146" s="58"/>
      <c r="B146" s="72"/>
      <c r="C146" s="34" t="s">
        <v>39</v>
      </c>
      <c r="D146" s="30"/>
      <c r="F146" s="33"/>
      <c r="G146" s="31"/>
      <c r="H146" s="33"/>
      <c r="I146" s="31"/>
      <c r="J146" s="33"/>
      <c r="K146" s="31"/>
      <c r="L146" s="64"/>
    </row>
    <row r="147" spans="1:12">
      <c r="A147" s="58"/>
      <c r="B147" s="72"/>
      <c r="D147" s="30"/>
      <c r="F147" s="33"/>
      <c r="G147" s="31"/>
      <c r="H147" s="33"/>
      <c r="I147" s="31"/>
      <c r="J147" s="33"/>
      <c r="K147" s="31"/>
      <c r="L147" s="64"/>
    </row>
    <row r="148" spans="1:12" ht="17.399999999999999">
      <c r="A148" s="1"/>
      <c r="B148" s="73"/>
      <c r="C148" s="11" t="s">
        <v>12</v>
      </c>
      <c r="D148" s="133" t="s">
        <v>14</v>
      </c>
      <c r="E148" s="134" t="s">
        <v>20</v>
      </c>
      <c r="F148" s="135">
        <v>0</v>
      </c>
      <c r="G148" s="136">
        <f>G54</f>
        <v>0</v>
      </c>
      <c r="H148" s="135">
        <v>0</v>
      </c>
      <c r="I148" s="136">
        <f>I54</f>
        <v>0</v>
      </c>
      <c r="J148" s="135">
        <v>0</v>
      </c>
      <c r="K148" s="136">
        <f>K54</f>
        <v>0</v>
      </c>
      <c r="L148" s="137">
        <f t="shared" ref="L148:L153" si="46">G148+I148+K148</f>
        <v>0</v>
      </c>
    </row>
    <row r="149" spans="1:12" ht="17.399999999999999">
      <c r="A149" s="1"/>
      <c r="B149" s="73"/>
      <c r="C149" s="11" t="s">
        <v>25</v>
      </c>
      <c r="D149" s="133" t="s">
        <v>14</v>
      </c>
      <c r="E149" s="134" t="s">
        <v>20</v>
      </c>
      <c r="F149" s="135">
        <v>0</v>
      </c>
      <c r="G149" s="136">
        <f>G63</f>
        <v>0</v>
      </c>
      <c r="H149" s="135">
        <v>0</v>
      </c>
      <c r="I149" s="136">
        <f>I63</f>
        <v>0</v>
      </c>
      <c r="J149" s="135">
        <v>0</v>
      </c>
      <c r="K149" s="136">
        <f>K63</f>
        <v>0</v>
      </c>
      <c r="L149" s="137">
        <f>G149+I149+K149</f>
        <v>0</v>
      </c>
    </row>
    <row r="150" spans="1:12" ht="17.399999999999999">
      <c r="A150" s="1"/>
      <c r="B150" s="73"/>
      <c r="C150" s="11" t="s">
        <v>27</v>
      </c>
      <c r="D150" s="133" t="s">
        <v>14</v>
      </c>
      <c r="E150" s="134" t="s">
        <v>20</v>
      </c>
      <c r="F150" s="135">
        <v>0</v>
      </c>
      <c r="G150" s="136">
        <f>G88</f>
        <v>0</v>
      </c>
      <c r="H150" s="135">
        <v>0</v>
      </c>
      <c r="I150" s="136">
        <f>I88</f>
        <v>0</v>
      </c>
      <c r="J150" s="135">
        <v>0</v>
      </c>
      <c r="K150" s="136">
        <f>K88</f>
        <v>0</v>
      </c>
      <c r="L150" s="137">
        <f t="shared" si="46"/>
        <v>0</v>
      </c>
    </row>
    <row r="151" spans="1:12" ht="17.399999999999999">
      <c r="A151" s="1"/>
      <c r="B151" s="73"/>
      <c r="C151" s="11" t="s">
        <v>31</v>
      </c>
      <c r="D151" s="133" t="s">
        <v>14</v>
      </c>
      <c r="E151" s="134" t="s">
        <v>20</v>
      </c>
      <c r="F151" s="135">
        <v>0</v>
      </c>
      <c r="G151" s="136">
        <f>G94</f>
        <v>0</v>
      </c>
      <c r="H151" s="135">
        <v>0</v>
      </c>
      <c r="I151" s="136">
        <f>I94</f>
        <v>0</v>
      </c>
      <c r="J151" s="135">
        <v>0</v>
      </c>
      <c r="K151" s="136">
        <f>K94</f>
        <v>0</v>
      </c>
      <c r="L151" s="137">
        <f t="shared" si="46"/>
        <v>0</v>
      </c>
    </row>
    <row r="152" spans="1:12" ht="17.399999999999999">
      <c r="A152" s="1"/>
      <c r="B152" s="73"/>
      <c r="C152" s="11" t="s">
        <v>35</v>
      </c>
      <c r="D152" s="133" t="s">
        <v>14</v>
      </c>
      <c r="E152" s="134" t="s">
        <v>20</v>
      </c>
      <c r="F152" s="135">
        <v>0</v>
      </c>
      <c r="G152" s="136">
        <f>G99</f>
        <v>0</v>
      </c>
      <c r="H152" s="135">
        <v>0</v>
      </c>
      <c r="I152" s="136">
        <f>I99</f>
        <v>180300</v>
      </c>
      <c r="J152" s="135">
        <v>0</v>
      </c>
      <c r="K152" s="136">
        <f>K99</f>
        <v>0</v>
      </c>
      <c r="L152" s="137">
        <f t="shared" si="46"/>
        <v>180300</v>
      </c>
    </row>
    <row r="153" spans="1:12" ht="18" thickBot="1">
      <c r="A153" s="1"/>
      <c r="B153" s="74"/>
      <c r="C153" s="12" t="s">
        <v>40</v>
      </c>
      <c r="D153" s="138" t="s">
        <v>14</v>
      </c>
      <c r="E153" s="139" t="s">
        <v>20</v>
      </c>
      <c r="F153" s="140">
        <v>0</v>
      </c>
      <c r="G153" s="141">
        <f>G143</f>
        <v>0</v>
      </c>
      <c r="H153" s="140">
        <v>0</v>
      </c>
      <c r="I153" s="141">
        <f>I143</f>
        <v>0</v>
      </c>
      <c r="J153" s="140">
        <v>0</v>
      </c>
      <c r="K153" s="141">
        <f>K143</f>
        <v>0</v>
      </c>
      <c r="L153" s="142">
        <f t="shared" si="46"/>
        <v>0</v>
      </c>
    </row>
    <row r="154" spans="1:12" ht="35.25" customHeight="1" thickTop="1">
      <c r="A154" s="1"/>
      <c r="B154" s="72"/>
      <c r="C154" s="35" t="s">
        <v>41</v>
      </c>
      <c r="D154" s="143"/>
      <c r="E154" s="144"/>
      <c r="F154" s="145"/>
      <c r="G154" s="146">
        <f>SUM(G147:G153)</f>
        <v>0</v>
      </c>
      <c r="H154" s="145"/>
      <c r="I154" s="146">
        <f>SUM(I147:I153)</f>
        <v>180300</v>
      </c>
      <c r="J154" s="145"/>
      <c r="K154" s="146">
        <f>SUM(K147:K153)</f>
        <v>0</v>
      </c>
      <c r="L154" s="147">
        <f>G154+I154+K154</f>
        <v>180300</v>
      </c>
    </row>
    <row r="155" spans="1:12" ht="18" customHeight="1">
      <c r="A155" s="1"/>
      <c r="B155" s="73"/>
      <c r="C155" s="11" t="s">
        <v>106</v>
      </c>
      <c r="D155" s="148"/>
      <c r="E155" s="134"/>
      <c r="F155" s="149">
        <f>9.5%</f>
        <v>9.5000000000000001E-2</v>
      </c>
      <c r="G155" s="136">
        <f>G153*F155</f>
        <v>0</v>
      </c>
      <c r="H155" s="149">
        <f>SALESTAX</f>
        <v>0.09</v>
      </c>
      <c r="I155" s="136">
        <f>I153*H155</f>
        <v>0</v>
      </c>
      <c r="J155" s="150">
        <v>0</v>
      </c>
      <c r="K155" s="150">
        <v>0</v>
      </c>
      <c r="L155" s="137">
        <f t="shared" ref="L155" si="47">G155+I155+K155</f>
        <v>0</v>
      </c>
    </row>
    <row r="156" spans="1:12" ht="17.399999999999999">
      <c r="A156" s="1"/>
      <c r="B156" s="73"/>
      <c r="C156" s="11" t="s">
        <v>42</v>
      </c>
      <c r="D156" s="148"/>
      <c r="E156" s="134"/>
      <c r="F156" s="135">
        <v>0</v>
      </c>
      <c r="G156" s="151" t="s">
        <v>14</v>
      </c>
      <c r="H156" s="135">
        <v>0</v>
      </c>
      <c r="I156" s="151" t="s">
        <v>14</v>
      </c>
      <c r="J156" s="135">
        <v>0</v>
      </c>
      <c r="K156" s="151" t="s">
        <v>81</v>
      </c>
      <c r="L156" s="152" t="s">
        <v>14</v>
      </c>
    </row>
    <row r="157" spans="1:12" ht="17.399999999999999">
      <c r="A157" s="1"/>
      <c r="B157" s="73"/>
      <c r="C157" s="11" t="s">
        <v>43</v>
      </c>
      <c r="D157" s="148"/>
      <c r="E157" s="134"/>
      <c r="F157" s="135">
        <v>0</v>
      </c>
      <c r="G157" s="151" t="s">
        <v>14</v>
      </c>
      <c r="H157" s="135">
        <v>0</v>
      </c>
      <c r="I157" s="151" t="s">
        <v>14</v>
      </c>
      <c r="J157" s="135">
        <v>0</v>
      </c>
      <c r="K157" s="151" t="s">
        <v>81</v>
      </c>
      <c r="L157" s="152" t="s">
        <v>14</v>
      </c>
    </row>
    <row r="158" spans="1:12" ht="17.399999999999999">
      <c r="A158" s="1"/>
      <c r="B158" s="73"/>
      <c r="C158" s="11" t="s">
        <v>44</v>
      </c>
      <c r="D158" s="148"/>
      <c r="E158" s="134"/>
      <c r="F158" s="135">
        <v>0</v>
      </c>
      <c r="G158" s="151" t="s">
        <v>14</v>
      </c>
      <c r="H158" s="135">
        <v>0</v>
      </c>
      <c r="I158" s="151" t="s">
        <v>14</v>
      </c>
      <c r="J158" s="135">
        <v>0</v>
      </c>
      <c r="K158" s="151" t="s">
        <v>81</v>
      </c>
      <c r="L158" s="152" t="s">
        <v>14</v>
      </c>
    </row>
    <row r="159" spans="1:12" ht="17.399999999999999">
      <c r="A159" s="1"/>
      <c r="B159" s="73"/>
      <c r="C159" s="11" t="s">
        <v>45</v>
      </c>
      <c r="D159" s="148"/>
      <c r="E159" s="134"/>
      <c r="F159" s="135">
        <v>0</v>
      </c>
      <c r="G159" s="151" t="s">
        <v>14</v>
      </c>
      <c r="H159" s="135">
        <v>0</v>
      </c>
      <c r="I159" s="151" t="s">
        <v>14</v>
      </c>
      <c r="J159" s="135">
        <v>0</v>
      </c>
      <c r="K159" s="151" t="s">
        <v>81</v>
      </c>
      <c r="L159" s="152" t="s">
        <v>14</v>
      </c>
    </row>
    <row r="160" spans="1:12" ht="17.399999999999999">
      <c r="A160" s="60"/>
      <c r="B160" s="74"/>
      <c r="C160" s="12" t="s">
        <v>46</v>
      </c>
      <c r="D160" s="153"/>
      <c r="E160" s="139"/>
      <c r="F160" s="154">
        <v>0</v>
      </c>
      <c r="G160" s="155" t="s">
        <v>14</v>
      </c>
      <c r="H160" s="154">
        <v>0</v>
      </c>
      <c r="I160" s="155" t="s">
        <v>14</v>
      </c>
      <c r="J160" s="154">
        <v>0</v>
      </c>
      <c r="K160" s="155" t="s">
        <v>81</v>
      </c>
      <c r="L160" s="156" t="s">
        <v>14</v>
      </c>
    </row>
    <row r="161" spans="1:12" ht="17.399999999999999">
      <c r="A161" s="58"/>
      <c r="B161" s="72"/>
      <c r="D161" s="143"/>
      <c r="E161" s="144"/>
      <c r="F161" s="144"/>
      <c r="G161" s="144" t="s">
        <v>15</v>
      </c>
      <c r="H161" s="144"/>
      <c r="I161" s="143" t="s">
        <v>15</v>
      </c>
      <c r="J161" s="144"/>
      <c r="K161" s="144" t="s">
        <v>15</v>
      </c>
      <c r="L161" s="157" t="s">
        <v>15</v>
      </c>
    </row>
    <row r="162" spans="1:12" ht="17.399999999999999">
      <c r="A162" s="58"/>
      <c r="B162" s="72"/>
      <c r="C162" s="36" t="s">
        <v>47</v>
      </c>
      <c r="D162" s="158"/>
      <c r="E162" s="159"/>
      <c r="F162" s="159"/>
      <c r="G162" s="160">
        <f>SUM(G154:G160)</f>
        <v>0</v>
      </c>
      <c r="H162" s="160"/>
      <c r="I162" s="160">
        <f>SUM(I154:I160)</f>
        <v>180300</v>
      </c>
      <c r="J162" s="160"/>
      <c r="K162" s="160">
        <f>SUM(K154:K160)</f>
        <v>0</v>
      </c>
      <c r="L162" s="161">
        <f>SUM(L154:L160)</f>
        <v>180300</v>
      </c>
    </row>
    <row r="163" spans="1:12" ht="17.399999999999999">
      <c r="A163" s="58"/>
      <c r="B163" s="72"/>
      <c r="C163" s="36"/>
      <c r="D163" s="158"/>
      <c r="E163" s="159"/>
      <c r="F163" s="159"/>
      <c r="G163" s="160"/>
      <c r="H163" s="160"/>
      <c r="I163" s="160"/>
      <c r="J163" s="160"/>
      <c r="K163" s="160"/>
      <c r="L163" s="161"/>
    </row>
    <row r="164" spans="1:12" ht="17.399999999999999">
      <c r="A164" s="58"/>
      <c r="B164" s="72"/>
      <c r="C164" s="36"/>
      <c r="D164" s="158"/>
      <c r="E164" s="159"/>
      <c r="F164" s="159"/>
      <c r="G164" s="160"/>
      <c r="H164" s="160"/>
      <c r="I164" s="162" t="s">
        <v>153</v>
      </c>
      <c r="J164" s="163"/>
      <c r="K164" s="164"/>
      <c r="L164" s="165">
        <f>SUM(D23:D51)-D47</f>
        <v>0</v>
      </c>
    </row>
    <row r="165" spans="1:12" ht="17.399999999999999">
      <c r="A165" s="58"/>
      <c r="B165" s="72"/>
      <c r="C165" s="36"/>
      <c r="D165" s="158"/>
      <c r="E165" s="159"/>
      <c r="F165" s="159"/>
      <c r="G165" s="160"/>
      <c r="H165" s="160"/>
      <c r="I165" s="166" t="s">
        <v>105</v>
      </c>
      <c r="J165" s="121"/>
      <c r="K165" s="167"/>
      <c r="L165" s="168">
        <f>L162/D5</f>
        <v>5993.579234972678</v>
      </c>
    </row>
    <row r="166" spans="1:12" ht="17.399999999999999">
      <c r="A166" s="58"/>
      <c r="B166" s="72"/>
      <c r="C166" s="36"/>
      <c r="D166" s="158"/>
      <c r="E166" s="159"/>
      <c r="F166" s="159"/>
      <c r="G166" s="160"/>
      <c r="H166" s="160"/>
      <c r="I166" s="160"/>
      <c r="J166" s="121"/>
      <c r="K166" s="160"/>
      <c r="L166" s="169"/>
    </row>
    <row r="167" spans="1:12">
      <c r="A167" s="65"/>
      <c r="B167" s="75"/>
      <c r="C167" s="66"/>
      <c r="D167" s="170"/>
      <c r="E167" s="170"/>
      <c r="F167" s="170"/>
      <c r="G167" s="170"/>
      <c r="H167" s="170"/>
      <c r="I167" s="170"/>
      <c r="J167" s="170"/>
      <c r="K167" s="170"/>
      <c r="L167" s="171"/>
    </row>
    <row r="168" spans="1:12">
      <c r="B168" s="72"/>
    </row>
    <row r="169" spans="1:12">
      <c r="B169" s="72"/>
    </row>
    <row r="170" spans="1:12">
      <c r="B170" s="72"/>
    </row>
    <row r="171" spans="1:12">
      <c r="B171" s="72"/>
    </row>
    <row r="172" spans="1:12">
      <c r="B172" s="72"/>
    </row>
    <row r="173" spans="1:12">
      <c r="B173" s="72"/>
    </row>
    <row r="174" spans="1:12">
      <c r="B174" s="72"/>
    </row>
    <row r="175" spans="1:12">
      <c r="B175" s="72"/>
    </row>
    <row r="176" spans="1:12">
      <c r="B176" s="72"/>
    </row>
    <row r="177" spans="2:2">
      <c r="B177" s="72"/>
    </row>
    <row r="178" spans="2:2">
      <c r="B178" s="72"/>
    </row>
    <row r="179" spans="2:2">
      <c r="B179" s="72"/>
    </row>
    <row r="180" spans="2:2">
      <c r="B180" s="72"/>
    </row>
    <row r="181" spans="2:2">
      <c r="B181" s="72"/>
    </row>
    <row r="182" spans="2:2">
      <c r="B182" s="72"/>
    </row>
    <row r="183" spans="2:2">
      <c r="B183" s="72"/>
    </row>
    <row r="184" spans="2:2">
      <c r="B184" s="72"/>
    </row>
    <row r="185" spans="2:2">
      <c r="B185" s="72"/>
    </row>
    <row r="186" spans="2:2">
      <c r="B186" s="72"/>
    </row>
    <row r="187" spans="2:2">
      <c r="B187" s="72"/>
    </row>
    <row r="188" spans="2:2">
      <c r="B188" s="72"/>
    </row>
    <row r="189" spans="2:2">
      <c r="B189" s="72"/>
    </row>
    <row r="190" spans="2:2">
      <c r="B190" s="72"/>
    </row>
    <row r="191" spans="2:2">
      <c r="B191" s="72"/>
    </row>
    <row r="192" spans="2:2">
      <c r="B192" s="72"/>
    </row>
    <row r="193" spans="2:2">
      <c r="B193" s="72"/>
    </row>
    <row r="194" spans="2:2">
      <c r="B194" s="72"/>
    </row>
    <row r="195" spans="2:2">
      <c r="B195" s="72"/>
    </row>
    <row r="196" spans="2:2">
      <c r="B196" s="72"/>
    </row>
    <row r="197" spans="2:2">
      <c r="B197" s="72"/>
    </row>
    <row r="198" spans="2:2">
      <c r="B198" s="72"/>
    </row>
    <row r="199" spans="2:2">
      <c r="B199" s="72"/>
    </row>
    <row r="200" spans="2:2">
      <c r="B200" s="72"/>
    </row>
    <row r="201" spans="2:2">
      <c r="B201" s="72"/>
    </row>
    <row r="202" spans="2:2">
      <c r="B202" s="72"/>
    </row>
    <row r="203" spans="2:2">
      <c r="B203" s="72"/>
    </row>
    <row r="204" spans="2:2">
      <c r="B204" s="72"/>
    </row>
    <row r="205" spans="2:2">
      <c r="B205" s="72"/>
    </row>
    <row r="206" spans="2:2">
      <c r="B206" s="72"/>
    </row>
    <row r="207" spans="2:2">
      <c r="B207" s="72"/>
    </row>
    <row r="208" spans="2:2">
      <c r="B208" s="72"/>
    </row>
    <row r="209" spans="2:2">
      <c r="B209" s="72"/>
    </row>
    <row r="210" spans="2:2">
      <c r="B210" s="72"/>
    </row>
    <row r="211" spans="2:2">
      <c r="B211" s="72"/>
    </row>
    <row r="212" spans="2:2">
      <c r="B212" s="72"/>
    </row>
    <row r="213" spans="2:2">
      <c r="B213" s="72"/>
    </row>
    <row r="214" spans="2:2">
      <c r="B214" s="72"/>
    </row>
    <row r="215" spans="2:2">
      <c r="B215" s="72"/>
    </row>
    <row r="216" spans="2:2">
      <c r="B216" s="72"/>
    </row>
    <row r="217" spans="2:2">
      <c r="B217" s="72"/>
    </row>
    <row r="218" spans="2:2">
      <c r="B218" s="72"/>
    </row>
    <row r="219" spans="2:2">
      <c r="B219" s="72"/>
    </row>
    <row r="220" spans="2:2">
      <c r="B220" s="72"/>
    </row>
    <row r="221" spans="2:2">
      <c r="B221" s="72"/>
    </row>
    <row r="222" spans="2:2">
      <c r="B222" s="72"/>
    </row>
    <row r="223" spans="2:2">
      <c r="B223" s="72"/>
    </row>
    <row r="224" spans="2:2">
      <c r="B224" s="72"/>
    </row>
    <row r="225" spans="2:2">
      <c r="B225" s="72"/>
    </row>
    <row r="226" spans="2:2">
      <c r="B226" s="72"/>
    </row>
    <row r="227" spans="2:2">
      <c r="B227" s="72"/>
    </row>
    <row r="228" spans="2:2">
      <c r="B228" s="72"/>
    </row>
    <row r="229" spans="2:2">
      <c r="B229" s="72"/>
    </row>
    <row r="230" spans="2:2">
      <c r="B230" s="72"/>
    </row>
    <row r="231" spans="2:2">
      <c r="B231" s="72"/>
    </row>
    <row r="232" spans="2:2">
      <c r="B232" s="72"/>
    </row>
    <row r="233" spans="2:2">
      <c r="B233" s="72"/>
    </row>
    <row r="234" spans="2:2">
      <c r="B234" s="72"/>
    </row>
    <row r="235" spans="2:2">
      <c r="B235" s="72"/>
    </row>
    <row r="236" spans="2:2">
      <c r="B236" s="72"/>
    </row>
    <row r="237" spans="2:2">
      <c r="B237" s="72"/>
    </row>
    <row r="238" spans="2:2">
      <c r="B238" s="72"/>
    </row>
    <row r="239" spans="2:2">
      <c r="B239" s="72"/>
    </row>
    <row r="240" spans="2:2">
      <c r="B240" s="72"/>
    </row>
    <row r="241" spans="2:2">
      <c r="B241" s="72"/>
    </row>
    <row r="242" spans="2:2">
      <c r="B242" s="72"/>
    </row>
    <row r="243" spans="2:2">
      <c r="B243" s="72"/>
    </row>
    <row r="244" spans="2:2">
      <c r="B244" s="72"/>
    </row>
    <row r="245" spans="2:2">
      <c r="B245" s="72"/>
    </row>
    <row r="246" spans="2:2">
      <c r="B246" s="72"/>
    </row>
    <row r="247" spans="2:2">
      <c r="B247" s="72"/>
    </row>
    <row r="248" spans="2:2">
      <c r="B248" s="72"/>
    </row>
    <row r="249" spans="2:2">
      <c r="B249" s="72"/>
    </row>
    <row r="250" spans="2:2">
      <c r="B250" s="72"/>
    </row>
    <row r="251" spans="2:2">
      <c r="B251" s="72"/>
    </row>
    <row r="252" spans="2:2">
      <c r="B252" s="72"/>
    </row>
    <row r="253" spans="2:2">
      <c r="B253" s="72"/>
    </row>
    <row r="254" spans="2:2">
      <c r="B254" s="72"/>
    </row>
    <row r="255" spans="2:2">
      <c r="B255" s="72"/>
    </row>
    <row r="256" spans="2:2">
      <c r="B256" s="72"/>
    </row>
    <row r="257" spans="2:2">
      <c r="B257" s="72"/>
    </row>
    <row r="258" spans="2:2">
      <c r="B258" s="72"/>
    </row>
    <row r="259" spans="2:2">
      <c r="B259" s="72"/>
    </row>
    <row r="260" spans="2:2">
      <c r="B260" s="72"/>
    </row>
    <row r="261" spans="2:2">
      <c r="B261" s="72"/>
    </row>
    <row r="262" spans="2:2">
      <c r="B262" s="72"/>
    </row>
    <row r="263" spans="2:2">
      <c r="B263" s="72"/>
    </row>
    <row r="264" spans="2:2">
      <c r="B264" s="72"/>
    </row>
    <row r="265" spans="2:2">
      <c r="B265" s="72"/>
    </row>
    <row r="266" spans="2:2">
      <c r="B266" s="72"/>
    </row>
    <row r="267" spans="2:2">
      <c r="B267" s="72"/>
    </row>
    <row r="268" spans="2:2">
      <c r="B268" s="72"/>
    </row>
    <row r="269" spans="2:2">
      <c r="B269" s="72"/>
    </row>
    <row r="270" spans="2:2">
      <c r="B270" s="72"/>
    </row>
    <row r="271" spans="2:2">
      <c r="B271" s="72"/>
    </row>
    <row r="272" spans="2:2">
      <c r="B272" s="72"/>
    </row>
    <row r="273" spans="2:2">
      <c r="B273" s="72"/>
    </row>
    <row r="274" spans="2:2">
      <c r="B274" s="72"/>
    </row>
    <row r="275" spans="2:2">
      <c r="B275" s="72"/>
    </row>
    <row r="276" spans="2:2">
      <c r="B276" s="72"/>
    </row>
    <row r="277" spans="2:2">
      <c r="B277" s="72"/>
    </row>
    <row r="278" spans="2:2">
      <c r="B278" s="72"/>
    </row>
    <row r="279" spans="2:2">
      <c r="B279" s="72"/>
    </row>
    <row r="280" spans="2:2">
      <c r="B280" s="72"/>
    </row>
    <row r="281" spans="2:2">
      <c r="B281" s="72"/>
    </row>
    <row r="282" spans="2:2">
      <c r="B282" s="72"/>
    </row>
    <row r="283" spans="2:2">
      <c r="B283" s="72"/>
    </row>
    <row r="284" spans="2:2">
      <c r="B284" s="72"/>
    </row>
    <row r="285" spans="2:2">
      <c r="B285" s="72"/>
    </row>
    <row r="286" spans="2:2">
      <c r="B286" s="72"/>
    </row>
    <row r="287" spans="2:2">
      <c r="B287" s="72"/>
    </row>
    <row r="288" spans="2:2">
      <c r="B288" s="72"/>
    </row>
    <row r="289" spans="2:2">
      <c r="B289" s="72"/>
    </row>
    <row r="290" spans="2:2">
      <c r="B290" s="72"/>
    </row>
    <row r="291" spans="2:2">
      <c r="B291" s="72"/>
    </row>
    <row r="292" spans="2:2">
      <c r="B292" s="72"/>
    </row>
    <row r="293" spans="2:2">
      <c r="B293" s="72"/>
    </row>
    <row r="294" spans="2:2">
      <c r="B294" s="72"/>
    </row>
    <row r="295" spans="2:2">
      <c r="B295" s="72"/>
    </row>
    <row r="296" spans="2:2">
      <c r="B296" s="68"/>
    </row>
    <row r="297" spans="2:2">
      <c r="B297" s="68"/>
    </row>
    <row r="298" spans="2:2">
      <c r="B298" s="68"/>
    </row>
    <row r="299" spans="2:2">
      <c r="B299" s="68"/>
    </row>
    <row r="300" spans="2:2">
      <c r="B300" s="68"/>
    </row>
    <row r="301" spans="2:2">
      <c r="B301" s="68"/>
    </row>
    <row r="302" spans="2:2">
      <c r="B302" s="68"/>
    </row>
    <row r="303" spans="2:2">
      <c r="B303" s="68"/>
    </row>
    <row r="304" spans="2:2">
      <c r="B304" s="68"/>
    </row>
    <row r="305" spans="2:2">
      <c r="B305" s="68"/>
    </row>
    <row r="306" spans="2:2">
      <c r="B306" s="68"/>
    </row>
    <row r="307" spans="2:2">
      <c r="B307" s="68"/>
    </row>
    <row r="308" spans="2:2">
      <c r="B308" s="68"/>
    </row>
    <row r="309" spans="2:2">
      <c r="B309" s="68"/>
    </row>
    <row r="310" spans="2:2">
      <c r="B310" s="68"/>
    </row>
    <row r="311" spans="2:2">
      <c r="B311" s="68"/>
    </row>
    <row r="312" spans="2:2">
      <c r="B312" s="68"/>
    </row>
    <row r="313" spans="2:2">
      <c r="B313" s="68"/>
    </row>
    <row r="314" spans="2:2">
      <c r="B314" s="68"/>
    </row>
    <row r="315" spans="2:2">
      <c r="B315" s="68"/>
    </row>
    <row r="316" spans="2:2">
      <c r="B316" s="68"/>
    </row>
    <row r="317" spans="2:2">
      <c r="B317" s="68"/>
    </row>
    <row r="318" spans="2:2">
      <c r="B318" s="68"/>
    </row>
    <row r="319" spans="2:2">
      <c r="B319" s="68"/>
    </row>
    <row r="320" spans="2:2">
      <c r="B320" s="68"/>
    </row>
    <row r="321" spans="2:2">
      <c r="B321" s="68"/>
    </row>
    <row r="322" spans="2:2">
      <c r="B322" s="68"/>
    </row>
    <row r="323" spans="2:2">
      <c r="B323" s="68"/>
    </row>
    <row r="324" spans="2:2">
      <c r="B324" s="68"/>
    </row>
    <row r="325" spans="2:2">
      <c r="B325" s="68"/>
    </row>
    <row r="326" spans="2:2">
      <c r="B326" s="68"/>
    </row>
    <row r="327" spans="2:2">
      <c r="B327" s="68"/>
    </row>
    <row r="328" spans="2:2">
      <c r="B328" s="68"/>
    </row>
    <row r="329" spans="2:2">
      <c r="B329" s="68"/>
    </row>
    <row r="330" spans="2:2">
      <c r="B330" s="68"/>
    </row>
    <row r="331" spans="2:2">
      <c r="B331" s="68"/>
    </row>
    <row r="332" spans="2:2">
      <c r="B332" s="68"/>
    </row>
    <row r="333" spans="2:2">
      <c r="B333" s="68"/>
    </row>
    <row r="334" spans="2:2">
      <c r="B334" s="68"/>
    </row>
    <row r="335" spans="2:2">
      <c r="B335" s="68"/>
    </row>
    <row r="336" spans="2:2">
      <c r="B336" s="68"/>
    </row>
    <row r="337" spans="2:2">
      <c r="B337" s="68"/>
    </row>
    <row r="338" spans="2:2">
      <c r="B338" s="68"/>
    </row>
    <row r="339" spans="2:2">
      <c r="B339" s="68"/>
    </row>
    <row r="340" spans="2:2">
      <c r="B340" s="68"/>
    </row>
    <row r="341" spans="2:2">
      <c r="B341" s="68"/>
    </row>
    <row r="342" spans="2:2">
      <c r="B342" s="68"/>
    </row>
    <row r="343" spans="2:2">
      <c r="B343" s="68"/>
    </row>
    <row r="344" spans="2:2">
      <c r="B344" s="68"/>
    </row>
    <row r="345" spans="2:2">
      <c r="B345" s="68"/>
    </row>
    <row r="346" spans="2:2">
      <c r="B346" s="68"/>
    </row>
    <row r="347" spans="2:2">
      <c r="B347" s="68"/>
    </row>
    <row r="348" spans="2:2">
      <c r="B348" s="68"/>
    </row>
    <row r="349" spans="2:2">
      <c r="B349" s="68"/>
    </row>
    <row r="350" spans="2:2">
      <c r="B350" s="68"/>
    </row>
    <row r="351" spans="2:2">
      <c r="B351" s="68"/>
    </row>
    <row r="352" spans="2:2">
      <c r="B352" s="68"/>
    </row>
    <row r="353" spans="2:2">
      <c r="B353" s="68"/>
    </row>
    <row r="354" spans="2:2">
      <c r="B354" s="68"/>
    </row>
    <row r="355" spans="2:2">
      <c r="B355" s="68"/>
    </row>
    <row r="356" spans="2:2">
      <c r="B356" s="68"/>
    </row>
    <row r="357" spans="2:2">
      <c r="B357" s="68"/>
    </row>
    <row r="358" spans="2:2">
      <c r="B358" s="68"/>
    </row>
    <row r="359" spans="2:2">
      <c r="B359" s="68"/>
    </row>
    <row r="360" spans="2:2">
      <c r="B360" s="68"/>
    </row>
  </sheetData>
  <mergeCells count="13">
    <mergeCell ref="D7:G7"/>
    <mergeCell ref="D4:E4"/>
    <mergeCell ref="D5:E5"/>
    <mergeCell ref="G5:H5"/>
    <mergeCell ref="G4:H4"/>
    <mergeCell ref="G6:H6"/>
    <mergeCell ref="J20:K20"/>
    <mergeCell ref="D9:F9"/>
    <mergeCell ref="D8:F8"/>
    <mergeCell ref="F20:G20"/>
    <mergeCell ref="H20:I20"/>
    <mergeCell ref="D13:G13"/>
    <mergeCell ref="D14:G14"/>
  </mergeCells>
  <phoneticPr fontId="0" type="noConversion"/>
  <pageMargins left="0.3" right="0.3" top="0.5" bottom="0.55000000000000004" header="0.5" footer="0.21"/>
  <pageSetup scale="52" fitToHeight="0" orientation="landscape" r:id="rId1"/>
  <headerFooter alignWithMargins="0">
    <oddFooter>&amp;CPage  &amp;P</oddFooter>
  </headerFooter>
  <rowBreaks count="1" manualBreakCount="1">
    <brk id="145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da7ef98-6b46-43a6-9583-4182148dc7b6">
      <Terms xmlns="http://schemas.microsoft.com/office/infopath/2007/PartnerControls"/>
    </lcf76f155ced4ddcb4097134ff3c332f>
    <TaxCatchAll xmlns="14190857-af80-4a0d-b09f-e49c6d18e65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A6EAC021E8E04B808A58C0B5480C46" ma:contentTypeVersion="17" ma:contentTypeDescription="Create a new document." ma:contentTypeScope="" ma:versionID="a5d71535311c32fa1cfe21c4940b1206">
  <xsd:schema xmlns:xsd="http://www.w3.org/2001/XMLSchema" xmlns:xs="http://www.w3.org/2001/XMLSchema" xmlns:p="http://schemas.microsoft.com/office/2006/metadata/properties" xmlns:ns2="4da7ef98-6b46-43a6-9583-4182148dc7b6" xmlns:ns3="56304565-797d-4243-907d-675855d43d54" xmlns:ns4="14190857-af80-4a0d-b09f-e49c6d18e659" targetNamespace="http://schemas.microsoft.com/office/2006/metadata/properties" ma:root="true" ma:fieldsID="c40e4f455f68a1f86b5079b72cd78af0" ns2:_="" ns3:_="" ns4:_="">
    <xsd:import namespace="4da7ef98-6b46-43a6-9583-4182148dc7b6"/>
    <xsd:import namespace="56304565-797d-4243-907d-675855d43d54"/>
    <xsd:import namespace="14190857-af80-4a0d-b09f-e49c6d18e6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LengthInSeconds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a7ef98-6b46-43a6-9583-4182148dc7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32479f3e-224e-4b0b-93d6-dfb87aec23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304565-797d-4243-907d-675855d43d54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190857-af80-4a0d-b09f-e49c6d18e659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e7c3c953-dd0c-4f9f-a6a6-9fb548bf2578}" ma:internalName="TaxCatchAll" ma:showField="CatchAllData" ma:web="56304565-797d-4243-907d-675855d43d5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B101B70-0BD4-4936-BDC1-2299C964A4D7}">
  <ds:schemaRefs>
    <ds:schemaRef ds:uri="http://schemas.microsoft.com/office/2006/metadata/properties"/>
    <ds:schemaRef ds:uri="http://schemas.microsoft.com/office/infopath/2007/PartnerControls"/>
    <ds:schemaRef ds:uri="4da7ef98-6b46-43a6-9583-4182148dc7b6"/>
    <ds:schemaRef ds:uri="14190857-af80-4a0d-b09f-e49c6d18e659"/>
  </ds:schemaRefs>
</ds:datastoreItem>
</file>

<file path=customXml/itemProps2.xml><?xml version="1.0" encoding="utf-8"?>
<ds:datastoreItem xmlns:ds="http://schemas.openxmlformats.org/officeDocument/2006/customXml" ds:itemID="{FB47F206-A154-4E34-B11D-5104BFCD44E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7CA643F-2651-4B10-A23E-3A1BA16901F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20</vt:i4>
      </vt:variant>
    </vt:vector>
  </HeadingPairs>
  <TitlesOfParts>
    <vt:vector size="21" baseType="lpstr">
      <vt:lpstr>GENCOND</vt:lpstr>
      <vt:lpstr>BIDDATE</vt:lpstr>
      <vt:lpstr>COMPANYNAME</vt:lpstr>
      <vt:lpstr>EQUIP</vt:lpstr>
      <vt:lpstr>EQUIPTRANEDIT</vt:lpstr>
      <vt:lpstr>EQUIPTRANLINE</vt:lpstr>
      <vt:lpstr>ESTIMATETYPE</vt:lpstr>
      <vt:lpstr>ESTIMATOR</vt:lpstr>
      <vt:lpstr>HEADERA</vt:lpstr>
      <vt:lpstr>JOBDURATION</vt:lpstr>
      <vt:lpstr>JOBLOCATION</vt:lpstr>
      <vt:lpstr>MATERIAL</vt:lpstr>
      <vt:lpstr>GENCOND!Print_Area</vt:lpstr>
      <vt:lpstr>GENCOND!Print_Titles</vt:lpstr>
      <vt:lpstr>PROJECTJOBNO</vt:lpstr>
      <vt:lpstr>PROJECTNAME</vt:lpstr>
      <vt:lpstr>PROJECTSIZE</vt:lpstr>
      <vt:lpstr>SALESTAX</vt:lpstr>
      <vt:lpstr>SALESTAXEQUIPMT</vt:lpstr>
      <vt:lpstr>STARTDATE</vt:lpstr>
      <vt:lpstr>TAX</vt:lpstr>
    </vt:vector>
  </TitlesOfParts>
  <Company>Hensel Phelps Construction Co.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Kent D. Mills</dc:creator>
  <cp:lastModifiedBy>Flores, Lissette</cp:lastModifiedBy>
  <cp:lastPrinted>2020-09-15T04:02:57Z</cp:lastPrinted>
  <dcterms:created xsi:type="dcterms:W3CDTF">2000-07-14T15:34:42Z</dcterms:created>
  <dcterms:modified xsi:type="dcterms:W3CDTF">2023-02-02T03:05:02Z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0x010100F3A6EAC021E8E04B808A58C0B5480C46</vt:lpwstr>
  </property>
  <property fmtid="{D5CDD505-2E9C-101B-9397-08002B2CF9AE}" pid="3" name="MediaServiceImageTags">
    <vt:lpwstr/>
  </property>
</Properties>
</file>